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1115sefs\各課入札データ\0331提出締切 ※R5予算執行分はココから\JV案件はこちちらへ\庁除工第1号\"/>
    </mc:Choice>
  </mc:AlternateContent>
  <xr:revisionPtr revIDLastSave="0" documentId="13_ncr:1_{8480F02D-9F6A-4DEF-A8AE-6C0C13CE7E1B}" xr6:coauthVersionLast="47" xr6:coauthVersionMax="47" xr10:uidLastSave="{00000000-0000-0000-0000-000000000000}"/>
  <bookViews>
    <workbookView xWindow="8385" yWindow="840" windowWidth="20010" windowHeight="14640" xr2:uid="{00000000-000D-0000-FFFF-FFFF00000000}"/>
  </bookViews>
  <sheets>
    <sheet name="表紙" sheetId="59" r:id="rId1"/>
    <sheet name="総括表" sheetId="57" r:id="rId2"/>
    <sheet name="直接工事費" sheetId="52" r:id="rId3"/>
    <sheet name="内訳書明細書" sheetId="58" r:id="rId4"/>
    <sheet name="共通費内訳明細書" sheetId="56" r:id="rId5"/>
  </sheets>
  <externalReferences>
    <externalReference r:id="rId6"/>
  </externalReferences>
  <definedNames>
    <definedName name="_1K" localSheetId="4">[1]表紙!#REF!</definedName>
    <definedName name="_1K" localSheetId="1">[1]表紙!#REF!</definedName>
    <definedName name="_1K" localSheetId="2">[1]表紙!#REF!</definedName>
    <definedName name="_1K" localSheetId="3">[1]表紙!#REF!</definedName>
    <definedName name="_1K">[1]表紙!#REF!</definedName>
    <definedName name="a">#REF!</definedName>
    <definedName name="ad">#REF!</definedName>
    <definedName name="as">#REF!</definedName>
    <definedName name="d">#REF!</definedName>
    <definedName name="ｄｄｄｄｄ" localSheetId="4">#REF!</definedName>
    <definedName name="ｄｄｄｄｄ" localSheetId="1">#REF!</definedName>
    <definedName name="ｄｄｄｄｄ" localSheetId="2">#REF!</definedName>
    <definedName name="ｄｄｄｄｄ" localSheetId="3">#REF!</definedName>
    <definedName name="ｄｄｄｄｄ">#REF!</definedName>
    <definedName name="ｄｄｄｄｄｄ" localSheetId="4">[1]表紙!#REF!</definedName>
    <definedName name="ｄｄｄｄｄｄ" localSheetId="1">[1]表紙!#REF!</definedName>
    <definedName name="ｄｄｄｄｄｄ" localSheetId="2">[1]表紙!#REF!</definedName>
    <definedName name="ｄｄｄｄｄｄ" localSheetId="3">[1]表紙!#REF!</definedName>
    <definedName name="ｄｄｄｄｄｄ">[1]表紙!#REF!</definedName>
    <definedName name="ｄｄｄｆｆｇｆ" localSheetId="4">#REF!</definedName>
    <definedName name="ｄｄｄｆｆｇｆ" localSheetId="1">#REF!</definedName>
    <definedName name="ｄｄｄｆｆｇｆ" localSheetId="2">#REF!</definedName>
    <definedName name="ｄｄｄｆｆｇｆ" localSheetId="3">#REF!</definedName>
    <definedName name="ｄｄｄｆｆｇｆ">#REF!</definedName>
    <definedName name="ｄｄｆｆｇｆ" localSheetId="4">#REF!</definedName>
    <definedName name="ｄｄｆｆｇｆ" localSheetId="2">#REF!</definedName>
    <definedName name="ｄｄｆｆｇｆ" localSheetId="3">#REF!</definedName>
    <definedName name="ｄｄｆｆｇｆ">#REF!</definedName>
    <definedName name="ｄｄｆｇｇｇｇｈ" localSheetId="4">#REF!</definedName>
    <definedName name="ｄｄｆｇｇｇｇｈ" localSheetId="2">#REF!</definedName>
    <definedName name="ｄｄｆｇｇｇｇｈ" localSheetId="3">#REF!</definedName>
    <definedName name="ｄｄｆｇｇｇｇｈ">#REF!</definedName>
    <definedName name="default_掛率" localSheetId="4">#REF!</definedName>
    <definedName name="default_掛率" localSheetId="2">#REF!</definedName>
    <definedName name="default_掛率" localSheetId="3">#REF!</definedName>
    <definedName name="default_掛率">#REF!</definedName>
    <definedName name="ｄｆｆｄｄｆ" localSheetId="4">#REF!</definedName>
    <definedName name="ｄｆｆｄｄｆ" localSheetId="2">#REF!</definedName>
    <definedName name="ｄｆｆｄｄｆ" localSheetId="3">#REF!</definedName>
    <definedName name="ｄｆｆｄｄｆ">#REF!</definedName>
    <definedName name="ｄｆｆｆｆｆ" localSheetId="4">#REF!</definedName>
    <definedName name="ｄｆｆｆｆｆ" localSheetId="2">#REF!</definedName>
    <definedName name="ｄｆｆｆｆｆ" localSheetId="3">#REF!</definedName>
    <definedName name="ｄｆｆｆｆｆ">#REF!</definedName>
    <definedName name="ｄｆｆｆｇｆｇｇ" localSheetId="4">#REF!</definedName>
    <definedName name="ｄｆｆｆｇｆｇｇ" localSheetId="2">#REF!</definedName>
    <definedName name="ｄｆｆｆｇｆｇｇ" localSheetId="3">#REF!</definedName>
    <definedName name="ｄｆｆｆｇｆｇｇ">#REF!</definedName>
    <definedName name="ｄｆｓｄｇｆｄｆ" localSheetId="4">#REF!</definedName>
    <definedName name="ｄｆｓｄｇｆｄｆ" localSheetId="2">#REF!</definedName>
    <definedName name="ｄｆｓｄｇｆｄｆ" localSheetId="3">#REF!</definedName>
    <definedName name="ｄｆｓｄｇｆｄｆ">#REF!</definedName>
    <definedName name="ｄｆｓｄｓｄｓｄ" localSheetId="4">[1]表紙!#REF!</definedName>
    <definedName name="ｄｆｓｄｓｄｓｄ" localSheetId="1">[1]表紙!#REF!</definedName>
    <definedName name="ｄｆｓｄｓｄｓｄ" localSheetId="2">[1]表紙!#REF!</definedName>
    <definedName name="ｄｆｓｄｓｄｓｄ" localSheetId="3">[1]表紙!#REF!</definedName>
    <definedName name="ｄｆｓｄｓｄｓｄ">[1]表紙!#REF!</definedName>
    <definedName name="ｄすぇｇｒｇｈ" localSheetId="4">#REF!</definedName>
    <definedName name="ｄすぇｇｒｇｈ" localSheetId="1">#REF!</definedName>
    <definedName name="ｄすぇｇｒｇｈ" localSheetId="2">#REF!</definedName>
    <definedName name="ｄすぇｇｒｇｈ" localSheetId="3">#REF!</definedName>
    <definedName name="ｄすぇｇｒｇｈ">#REF!</definedName>
    <definedName name="e">#REF!</definedName>
    <definedName name="ｆｄ" localSheetId="4">#REF!</definedName>
    <definedName name="ｆｄ" localSheetId="2">#REF!</definedName>
    <definedName name="ｆｄ" localSheetId="3">#REF!</definedName>
    <definedName name="ｆｄ">#REF!</definedName>
    <definedName name="ｆｄｆｇｈｈ" localSheetId="4">#REF!</definedName>
    <definedName name="ｆｄｆｇｈｈ" localSheetId="2">#REF!</definedName>
    <definedName name="ｆｄｆｇｈｈ" localSheetId="3">#REF!</definedName>
    <definedName name="ｆｄｆｇｈｈ">#REF!</definedName>
    <definedName name="ｆｆｇｆｇｇ" localSheetId="4">#REF!</definedName>
    <definedName name="ｆｆｇｆｇｇ" localSheetId="2">#REF!</definedName>
    <definedName name="ｆｆｇｆｇｇ" localSheetId="3">#REF!</definedName>
    <definedName name="ｆｆｇｆｇｇ">#REF!</definedName>
    <definedName name="ｆｆｇｇｈｇ" localSheetId="4">#REF!</definedName>
    <definedName name="ｆｆｇｇｈｇ" localSheetId="2">#REF!</definedName>
    <definedName name="ｆｆｇｇｈｇ" localSheetId="3">#REF!</definedName>
    <definedName name="ｆｆｇｇｈｇ">#REF!</definedName>
    <definedName name="ｆｆｇｇｈｊ" localSheetId="4">#REF!</definedName>
    <definedName name="ｆｆｇｇｈｊ" localSheetId="2">#REF!</definedName>
    <definedName name="ｆｆｇｇｈｊ" localSheetId="3">#REF!</definedName>
    <definedName name="ｆｆｇｇｈｊ">#REF!</definedName>
    <definedName name="ｆｆひゅｙｔｄｆｄｂｇｆｔ" localSheetId="4">#REF!</definedName>
    <definedName name="ｆｆひゅｙｔｄｆｄｂｇｆｔ" localSheetId="2">#REF!</definedName>
    <definedName name="ｆｆひゅｙｔｄｆｄｂｇｆｔ" localSheetId="3">#REF!</definedName>
    <definedName name="ｆｆひゅｙｔｄｆｄｂｇｆｔ">#REF!</definedName>
    <definedName name="ｇｇｇｈｈｈ" localSheetId="4">#REF!</definedName>
    <definedName name="ｇｇｇｈｈｈ" localSheetId="2">#REF!</definedName>
    <definedName name="ｇｇｇｈｈｈ" localSheetId="3">#REF!</definedName>
    <definedName name="ｇｇｇｈｈｈ">#REF!</definedName>
    <definedName name="ｇｇｇｈｈｈｊ" localSheetId="4">#REF!</definedName>
    <definedName name="ｇｇｇｈｈｈｊ" localSheetId="2">#REF!</definedName>
    <definedName name="ｇｇｇｈｈｈｊ" localSheetId="3">#REF!</definedName>
    <definedName name="ｇｇｇｈｈｈｊ">#REF!</definedName>
    <definedName name="ｇｈｇｈｈｈｈ" localSheetId="4">#REF!</definedName>
    <definedName name="ｇｈｇｈｈｈｈ" localSheetId="2">#REF!</definedName>
    <definedName name="ｇｈｇｈｈｈｈ" localSheetId="3">#REF!</definedName>
    <definedName name="ｇｈｇｈｈｈｈ">#REF!</definedName>
    <definedName name="ｇｈｈｊｋｋｌｌｌ" localSheetId="4">#REF!</definedName>
    <definedName name="ｇｈｈｊｋｋｌｌｌ" localSheetId="2">#REF!</definedName>
    <definedName name="ｇｈｈｊｋｋｌｌｌ" localSheetId="3">#REF!</definedName>
    <definedName name="ｇｈｈｊｋｋｌｌｌ">#REF!</definedName>
    <definedName name="ＧＨＰ_掛率" localSheetId="4">#REF!</definedName>
    <definedName name="ＧＨＰ_掛率" localSheetId="2">#REF!</definedName>
    <definedName name="ＧＨＰ_掛率" localSheetId="3">#REF!</definedName>
    <definedName name="ＧＨＰ_掛率">#REF!</definedName>
    <definedName name="ｈｈｈｈｊｊｊｋｊｋｊ" localSheetId="4">#REF!</definedName>
    <definedName name="ｈｈｈｈｊｊｊｋｊｋｊ" localSheetId="2">#REF!</definedName>
    <definedName name="ｈｈｈｈｊｊｊｋｊｋｊ" localSheetId="3">#REF!</definedName>
    <definedName name="ｈｈｈｈｊｊｊｋｊｋｊ">#REF!</definedName>
    <definedName name="ｈｊｊｊ" localSheetId="4">#REF!</definedName>
    <definedName name="ｈｊｊｊ" localSheetId="2">#REF!</definedName>
    <definedName name="ｈｊｊｊ" localSheetId="3">#REF!</definedName>
    <definedName name="ｈｊｊｊ">#REF!</definedName>
    <definedName name="ｋ" localSheetId="4">#REF!</definedName>
    <definedName name="ｋ" localSheetId="2">#REF!</definedName>
    <definedName name="ｋ" localSheetId="3">#REF!</definedName>
    <definedName name="ｋ">#REF!</definedName>
    <definedName name="KI" localSheetId="4">#REF!</definedName>
    <definedName name="KI" localSheetId="2">#REF!</definedName>
    <definedName name="KI" localSheetId="3">#REF!</definedName>
    <definedName name="KI">#REF!</definedName>
    <definedName name="ｋｋｋ" localSheetId="4">#REF!</definedName>
    <definedName name="ｋｋｋ" localSheetId="2">#REF!</definedName>
    <definedName name="ｋｋｋ" localSheetId="3">#REF!</definedName>
    <definedName name="ｋｋｋ">#REF!</definedName>
    <definedName name="ｋｋｋｋｋｋ" localSheetId="4">#REF!</definedName>
    <definedName name="ｋｋｋｋｋｋ" localSheetId="2">#REF!</definedName>
    <definedName name="ｋｋｋｋｋｋ" localSheetId="3">#REF!</definedName>
    <definedName name="ｋｋｋｋｋｋ">#REF!</definedName>
    <definedName name="ｋｋｋｋｋｋｋｊｈｈ" localSheetId="4">#REF!</definedName>
    <definedName name="ｋｋｋｋｋｋｋｊｈｈ" localSheetId="2">#REF!</definedName>
    <definedName name="ｋｋｋｋｋｋｋｊｈｈ" localSheetId="3">#REF!</definedName>
    <definedName name="ｋｋｋｋｋｋｋｊｈｈ">#REF!</definedName>
    <definedName name="ｋｌ。ｌ" localSheetId="4">#REF!</definedName>
    <definedName name="ｋｌ。ｌ" localSheetId="2">#REF!</definedName>
    <definedName name="ｋｌ。ｌ" localSheetId="3">#REF!</definedName>
    <definedName name="ｋｌ。ｌ">#REF!</definedName>
    <definedName name="ＬＰＧ関連機器__掛率" localSheetId="4">#REF!</definedName>
    <definedName name="ＬＰＧ関連機器__掛率" localSheetId="2">#REF!</definedName>
    <definedName name="ＬＰＧ関連機器__掛率" localSheetId="3">#REF!</definedName>
    <definedName name="ＬＰＧ関連機器__掛率">#REF!</definedName>
    <definedName name="ＰＡＣ_掛率" localSheetId="4">#REF!</definedName>
    <definedName name="ＰＡＣ_掛率" localSheetId="2">#REF!</definedName>
    <definedName name="ＰＡＣ_掛率" localSheetId="3">#REF!</definedName>
    <definedName name="ＰＡＣ_掛率">#REF!</definedName>
    <definedName name="_xlnm.Print_Area" localSheetId="4">共通費内訳明細書!$A$1:$K$23</definedName>
    <definedName name="_xlnm.Print_Area" localSheetId="1">総括表!$A$1:$H$21</definedName>
    <definedName name="_xlnm.Print_Area" localSheetId="2">直接工事費!$A$1:$G$21</definedName>
    <definedName name="_xlnm.Print_Area" localSheetId="3">内訳書明細書!$A$1:$K$600</definedName>
    <definedName name="Ｑ" localSheetId="4">#REF!</definedName>
    <definedName name="Ｑ" localSheetId="2">#REF!</definedName>
    <definedName name="Ｑ" localSheetId="3">#REF!</definedName>
    <definedName name="Ｑ">#REF!</definedName>
    <definedName name="ｒっちゅｊｋｋｌｌ" localSheetId="4">#REF!</definedName>
    <definedName name="ｒっちゅｊｋｋｌｌ" localSheetId="2">#REF!</definedName>
    <definedName name="ｒっちゅｊｋｋｌｌ" localSheetId="3">#REF!</definedName>
    <definedName name="ｒっちゅｊｋｋｌｌ">#REF!</definedName>
    <definedName name="s">#REF!</definedName>
    <definedName name="sd">#REF!</definedName>
    <definedName name="ｓｓｓｓｓ" localSheetId="4">#REF!</definedName>
    <definedName name="ｓｓｓｓｓ" localSheetId="2">#REF!</definedName>
    <definedName name="ｓｓｓｓｓ" localSheetId="3">#REF!</definedName>
    <definedName name="ｓｓｓｓｓ">#REF!</definedName>
    <definedName name="w">#REF!</definedName>
    <definedName name="x">#REF!</definedName>
    <definedName name="z">#REF!</definedName>
    <definedName name="zz">#REF!</definedName>
    <definedName name="あｓｓｄｄｆ" localSheetId="4">#REF!</definedName>
    <definedName name="あｓｓｄｄｆ" localSheetId="2">#REF!</definedName>
    <definedName name="あｓｓｄｄｆ" localSheetId="3">#REF!</definedName>
    <definedName name="あｓｓｄｄｆ">#REF!</definedName>
    <definedName name="ああああ" localSheetId="4">#REF!</definedName>
    <definedName name="ああああ" localSheetId="2">#REF!</definedName>
    <definedName name="ああああ" localSheetId="3">#REF!</definedName>
    <definedName name="ああああ">#REF!</definedName>
    <definedName name="あさささｓ" localSheetId="4">#REF!</definedName>
    <definedName name="あさささｓ" localSheetId="2">#REF!</definedName>
    <definedName name="あさささｓ" localSheetId="3">#REF!</definedName>
    <definedName name="あさささｓ">#REF!</definedName>
    <definedName name="グリストラップ_掛率" localSheetId="4">#REF!</definedName>
    <definedName name="グリストラップ_掛率" localSheetId="2">#REF!</definedName>
    <definedName name="グリストラップ_掛率" localSheetId="3">#REF!</definedName>
    <definedName name="グリストラップ_掛率">#REF!</definedName>
    <definedName name="ダンパー_掛率" localSheetId="4">#REF!</definedName>
    <definedName name="ダンパー_掛率" localSheetId="2">#REF!</definedName>
    <definedName name="ダンパー_掛率" localSheetId="3">#REF!</definedName>
    <definedName name="ダンパー_掛率">#REF!</definedName>
    <definedName name="どうｙｔ" localSheetId="4">#REF!</definedName>
    <definedName name="どうｙｔ" localSheetId="2">#REF!</definedName>
    <definedName name="どうｙｔ" localSheetId="3">#REF!</definedName>
    <definedName name="どうｙｔ">#REF!</definedName>
    <definedName name="パネルタンク_掛率" localSheetId="4">#REF!</definedName>
    <definedName name="パネルタンク_掛率" localSheetId="2">#REF!</definedName>
    <definedName name="パネルタンク_掛率" localSheetId="3">#REF!</definedName>
    <definedName name="パネルタンク_掛率">#REF!</definedName>
    <definedName name="パネルヒーター_掛率" localSheetId="4">#REF!</definedName>
    <definedName name="パネルヒーター_掛率" localSheetId="2">#REF!</definedName>
    <definedName name="パネルヒーター_掛率" localSheetId="3">#REF!</definedName>
    <definedName name="パネルヒーター_掛率">#REF!</definedName>
    <definedName name="ぶ249" localSheetId="4">#REF!</definedName>
    <definedName name="ぶ249" localSheetId="2">#REF!</definedName>
    <definedName name="ぶ249" localSheetId="3">#REF!</definedName>
    <definedName name="ぶ249">#REF!</definedName>
    <definedName name="フィルター_掛率" localSheetId="4">#REF!</definedName>
    <definedName name="フィルター_掛率" localSheetId="2">#REF!</definedName>
    <definedName name="フィルター_掛率" localSheetId="3">#REF!</definedName>
    <definedName name="フィルター_掛率">#REF!</definedName>
    <definedName name="フード_掛率" localSheetId="4">#REF!</definedName>
    <definedName name="フード_掛率" localSheetId="2">#REF!</definedName>
    <definedName name="フード_掛率" localSheetId="3">#REF!</definedName>
    <definedName name="フード_掛率">#REF!</definedName>
    <definedName name="ポンプ_掛率" localSheetId="4">#REF!</definedName>
    <definedName name="ポンプ_掛率" localSheetId="2">#REF!</definedName>
    <definedName name="ポンプ_掛率" localSheetId="3">#REF!</definedName>
    <definedName name="ポンプ_掛率">#REF!</definedName>
    <definedName name="印刷範囲">#REF!</definedName>
    <definedName name="衛生器具_掛率" localSheetId="4">#REF!</definedName>
    <definedName name="衛生器具_掛率" localSheetId="2">#REF!</definedName>
    <definedName name="衛生器具_掛率" localSheetId="3">#REF!</definedName>
    <definedName name="衛生器具_掛率">#REF!</definedName>
    <definedName name="衛生器具_水栓__掛率" localSheetId="4">#REF!</definedName>
    <definedName name="衛生器具_水栓__掛率" localSheetId="2">#REF!</definedName>
    <definedName name="衛生器具_水栓__掛率" localSheetId="3">#REF!</definedName>
    <definedName name="衛生器具_水栓__掛率">#REF!</definedName>
    <definedName name="衛生器具_陶器__掛率" localSheetId="4">#REF!</definedName>
    <definedName name="衛生器具_陶器__掛率" localSheetId="2">#REF!</definedName>
    <definedName name="衛生器具_陶器__掛率" localSheetId="3">#REF!</definedName>
    <definedName name="衛生器具_陶器__掛率">#REF!</definedName>
    <definedName name="温水器_掛率" localSheetId="4">#REF!</definedName>
    <definedName name="温水器_掛率" localSheetId="2">#REF!</definedName>
    <definedName name="温水器_掛率" localSheetId="3">#REF!</definedName>
    <definedName name="温水器_掛率">#REF!</definedName>
    <definedName name="何だ" localSheetId="4">#REF!</definedName>
    <definedName name="何だ" localSheetId="2">#REF!</definedName>
    <definedName name="何だ" localSheetId="3">#REF!</definedName>
    <definedName name="何だ">#REF!</definedName>
    <definedName name="換気扇_掛率" localSheetId="4">#REF!</definedName>
    <definedName name="換気扇_掛率" localSheetId="2">#REF!</definedName>
    <definedName name="換気扇_掛率" localSheetId="3">#REF!</definedName>
    <definedName name="換気扇_掛率">#REF!</definedName>
    <definedName name="器具" localSheetId="4">#REF!</definedName>
    <definedName name="器具" localSheetId="2">#REF!</definedName>
    <definedName name="器具" localSheetId="3">#REF!</definedName>
    <definedName name="器具">#REF!</definedName>
    <definedName name="語る" localSheetId="4">#REF!</definedName>
    <definedName name="語る" localSheetId="2">#REF!</definedName>
    <definedName name="語る" localSheetId="3">#REF!</definedName>
    <definedName name="語る">#REF!</definedName>
    <definedName name="集計" localSheetId="4">#REF!</definedName>
    <definedName name="集計" localSheetId="2">#REF!</definedName>
    <definedName name="集計" localSheetId="3">#REF!</definedName>
    <definedName name="集計">#REF!</definedName>
    <definedName name="瞬間湯沸器_掛率" localSheetId="4">#REF!</definedName>
    <definedName name="瞬間湯沸器_掛率" localSheetId="2">#REF!</definedName>
    <definedName name="瞬間湯沸器_掛率" localSheetId="3">#REF!</definedName>
    <definedName name="瞬間湯沸器_掛率">#REF!</definedName>
    <definedName name="諸経費">#N/A</definedName>
    <definedName name="厨房器具_掛率" localSheetId="4">#REF!</definedName>
    <definedName name="厨房器具_掛率" localSheetId="2">#REF!</definedName>
    <definedName name="厨房器具_掛率" localSheetId="3">#REF!</definedName>
    <definedName name="厨房器具_掛率">#REF!</definedName>
    <definedName name="制気口_掛率" localSheetId="4">#REF!</definedName>
    <definedName name="制気口_掛率" localSheetId="2">#REF!</definedName>
    <definedName name="制気口_掛率" localSheetId="3">#REF!</definedName>
    <definedName name="制気口_掛率">#REF!</definedName>
    <definedName name="全熱交換器_掛率" localSheetId="4">#REF!</definedName>
    <definedName name="全熱交換器_掛率" localSheetId="2">#REF!</definedName>
    <definedName name="全熱交換器_掛率" localSheetId="3">#REF!</definedName>
    <definedName name="全熱交換器_掛率">#REF!</definedName>
    <definedName name="送風機_掛率" localSheetId="4">#REF!</definedName>
    <definedName name="送風機_掛率" localSheetId="2">#REF!</definedName>
    <definedName name="送風機_掛率" localSheetId="3">#REF!</definedName>
    <definedName name="送風機_掛率">#REF!</definedName>
    <definedName name="単抜き" localSheetId="4">#REF!</definedName>
    <definedName name="単抜き" localSheetId="2">#REF!</definedName>
    <definedName name="単抜き" localSheetId="3">#REF!</definedName>
    <definedName name="単抜き">#REF!</definedName>
    <definedName name="直接工事費" localSheetId="4">#REF!</definedName>
    <definedName name="直接工事費" localSheetId="2">#REF!</definedName>
    <definedName name="直接工事費" localSheetId="3">#REF!</definedName>
    <definedName name="直接工事費">#REF!</definedName>
    <definedName name="電気温水器_掛率" localSheetId="4">#REF!</definedName>
    <definedName name="電気温水器_掛率" localSheetId="2">#REF!</definedName>
    <definedName name="電気温水器_掛率" localSheetId="3">#REF!</definedName>
    <definedName name="電気温水器_掛率">#REF!</definedName>
    <definedName name="内訳" localSheetId="4">#REF!</definedName>
    <definedName name="内訳" localSheetId="2">#REF!</definedName>
    <definedName name="内訳" localSheetId="3">#REF!</definedName>
    <definedName name="内訳">#REF!</definedName>
    <definedName name="内訳３０" localSheetId="4">#REF!</definedName>
    <definedName name="内訳３０" localSheetId="2">#REF!</definedName>
    <definedName name="内訳３０" localSheetId="3">#REF!</definedName>
    <definedName name="内訳３０">#REF!</definedName>
    <definedName name="比較" localSheetId="4">#REF!</definedName>
    <definedName name="比較" localSheetId="2">#REF!</definedName>
    <definedName name="比較" localSheetId="3">#REF!</definedName>
    <definedName name="比較">#REF!</definedName>
    <definedName name="保温" localSheetId="4">#REF!</definedName>
    <definedName name="保温" localSheetId="2">#REF!</definedName>
    <definedName name="保温" localSheetId="3">#REF!</definedName>
    <definedName name="保温">#REF!</definedName>
    <definedName name="膨張タンク_掛率" localSheetId="4">#REF!</definedName>
    <definedName name="膨張タンク_掛率" localSheetId="2">#REF!</definedName>
    <definedName name="膨張タンク_掛率" localSheetId="3">#REF!</definedName>
    <definedName name="膨張タンク_掛率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80" i="58" l="1"/>
  <c r="F398" i="58" l="1"/>
  <c r="F396" i="58"/>
  <c r="F395" i="58"/>
  <c r="F394" i="58"/>
  <c r="F393" i="58"/>
  <c r="F391" i="58"/>
  <c r="F381" i="58"/>
  <c r="F379" i="58"/>
  <c r="F378" i="58"/>
  <c r="F377" i="58"/>
  <c r="F376" i="58"/>
  <c r="F374" i="58"/>
  <c r="F373" i="58"/>
  <c r="F368" i="58"/>
  <c r="F366" i="58"/>
  <c r="F365" i="58"/>
  <c r="F364" i="58"/>
  <c r="F359" i="58"/>
  <c r="F357" i="58"/>
  <c r="F356" i="58"/>
  <c r="F371" i="58" s="1"/>
  <c r="F352" i="58"/>
  <c r="F351" i="58"/>
  <c r="F345" i="58"/>
  <c r="F343" i="58"/>
  <c r="F342" i="58"/>
  <c r="F341" i="58"/>
  <c r="F340" i="58"/>
  <c r="F334" i="58"/>
  <c r="F333" i="58"/>
  <c r="F323" i="58"/>
  <c r="F324" i="58"/>
  <c r="F278" i="58"/>
  <c r="F274" i="58"/>
  <c r="F275" i="58"/>
  <c r="F276" i="58"/>
  <c r="F52" i="58"/>
  <c r="F56" i="58"/>
  <c r="F71" i="58"/>
  <c r="F70" i="58"/>
  <c r="F69" i="58"/>
  <c r="F68" i="58"/>
  <c r="F67" i="58"/>
  <c r="F66" i="58"/>
  <c r="F65" i="58"/>
  <c r="F64" i="58"/>
  <c r="F63" i="58"/>
  <c r="F62" i="58"/>
  <c r="F61" i="58"/>
  <c r="F47" i="58"/>
  <c r="F46" i="58"/>
  <c r="F45" i="58"/>
  <c r="F44" i="58"/>
  <c r="F43" i="58"/>
  <c r="F42" i="58"/>
  <c r="F41" i="58"/>
  <c r="F40" i="58"/>
  <c r="F39" i="58"/>
  <c r="F38" i="58"/>
  <c r="F37" i="58"/>
  <c r="F36" i="58"/>
  <c r="F35" i="58"/>
  <c r="F34" i="58"/>
  <c r="F33" i="58"/>
  <c r="F32" i="58"/>
  <c r="F31" i="58"/>
  <c r="F30" i="58"/>
  <c r="F29" i="58"/>
  <c r="F6" i="58"/>
  <c r="F7" i="58"/>
  <c r="F8" i="58"/>
  <c r="F9" i="58"/>
  <c r="F10" i="58"/>
  <c r="F11" i="58"/>
  <c r="F12" i="58"/>
  <c r="F13" i="58"/>
  <c r="F14" i="58"/>
  <c r="F15" i="58"/>
  <c r="F5" i="58"/>
  <c r="K25" i="58"/>
  <c r="K49" i="58" s="1"/>
  <c r="K73" i="58" s="1"/>
  <c r="K97" i="58" s="1"/>
  <c r="K121" i="58" s="1"/>
  <c r="K145" i="58" s="1"/>
  <c r="K169" i="58" s="1"/>
  <c r="K193" i="58" s="1"/>
  <c r="K217" i="58" s="1"/>
  <c r="K241" i="58" s="1"/>
  <c r="K265" i="58" s="1"/>
  <c r="K289" i="58" s="1"/>
  <c r="K313" i="58" s="1"/>
  <c r="K337" i="58" s="1"/>
  <c r="K361" i="58" s="1"/>
  <c r="K385" i="58" s="1"/>
  <c r="K409" i="58" s="1"/>
  <c r="K433" i="58" s="1"/>
  <c r="K457" i="58" s="1"/>
  <c r="K481" i="58" s="1"/>
  <c r="K505" i="58" s="1"/>
  <c r="K529" i="58" s="1"/>
  <c r="K553" i="58" s="1"/>
  <c r="K577" i="58" s="1"/>
  <c r="F4" i="58"/>
  <c r="J5" i="58"/>
  <c r="J6" i="58"/>
  <c r="J7" i="58"/>
  <c r="J8" i="58"/>
  <c r="J9" i="58"/>
  <c r="J10" i="58"/>
  <c r="J11" i="58"/>
  <c r="J12" i="58"/>
  <c r="J13" i="58"/>
  <c r="J14" i="58"/>
  <c r="J15" i="58"/>
  <c r="J16" i="58"/>
  <c r="J17" i="58"/>
  <c r="F18" i="58"/>
  <c r="J18" i="58"/>
  <c r="F19" i="58"/>
  <c r="J19" i="58"/>
  <c r="F20" i="58"/>
  <c r="J20" i="58"/>
  <c r="F21" i="58"/>
  <c r="J21" i="58"/>
  <c r="F22" i="58"/>
  <c r="J22" i="58"/>
  <c r="J23" i="58"/>
  <c r="A193" i="58"/>
  <c r="A361" i="58" s="1"/>
  <c r="A529" i="58" s="1"/>
  <c r="F28" i="58"/>
  <c r="J28" i="58"/>
  <c r="J29" i="58"/>
  <c r="J30" i="58"/>
  <c r="J31" i="58"/>
  <c r="J32" i="58"/>
  <c r="J33" i="58"/>
  <c r="J34" i="58"/>
  <c r="J35" i="58"/>
  <c r="J36" i="58"/>
  <c r="J37" i="58"/>
  <c r="J38" i="58"/>
  <c r="J39" i="58"/>
  <c r="J40" i="58"/>
  <c r="J41" i="58"/>
  <c r="J42" i="58"/>
  <c r="J43" i="58"/>
  <c r="J44" i="58"/>
  <c r="J45" i="58"/>
  <c r="J52" i="58"/>
  <c r="J53" i="58"/>
  <c r="J54" i="58"/>
  <c r="J55" i="58"/>
  <c r="J56" i="58"/>
  <c r="J57" i="58"/>
  <c r="F58" i="58"/>
  <c r="J58" i="58"/>
  <c r="J59" i="58"/>
  <c r="J60" i="58"/>
  <c r="J61" i="58"/>
  <c r="J62" i="58"/>
  <c r="J63" i="58"/>
  <c r="J64" i="58"/>
  <c r="J65" i="58"/>
  <c r="J70" i="58"/>
  <c r="J71" i="58"/>
  <c r="A241" i="58"/>
  <c r="A409" i="58" s="1"/>
  <c r="A577" i="58" s="1"/>
  <c r="F76" i="58"/>
  <c r="F77" i="58"/>
  <c r="F78" i="58"/>
  <c r="F79" i="58"/>
  <c r="F81" i="58"/>
  <c r="F83" i="58"/>
  <c r="F84" i="58"/>
  <c r="F85" i="58"/>
  <c r="F86" i="58"/>
  <c r="F87" i="58"/>
  <c r="F88" i="58"/>
  <c r="F89" i="58"/>
  <c r="F90" i="58"/>
  <c r="F91" i="58"/>
  <c r="F92" i="58"/>
  <c r="F93" i="58"/>
  <c r="F94" i="58"/>
  <c r="F95" i="58"/>
  <c r="F100" i="58"/>
  <c r="J100" i="58"/>
  <c r="F101" i="58"/>
  <c r="J101" i="58"/>
  <c r="F102" i="58"/>
  <c r="J102" i="58"/>
  <c r="F103" i="58"/>
  <c r="J103" i="58"/>
  <c r="F104" i="58"/>
  <c r="J104" i="58"/>
  <c r="F105" i="58"/>
  <c r="J105" i="58"/>
  <c r="F106" i="58"/>
  <c r="J106" i="58"/>
  <c r="F107" i="58"/>
  <c r="J107" i="58"/>
  <c r="F108" i="58"/>
  <c r="J108" i="58"/>
  <c r="F109" i="58"/>
  <c r="J109" i="58"/>
  <c r="F110" i="58"/>
  <c r="J110" i="58"/>
  <c r="F111" i="58"/>
  <c r="J111" i="58"/>
  <c r="F112" i="58"/>
  <c r="J112" i="58"/>
  <c r="F113" i="58"/>
  <c r="J113" i="58"/>
  <c r="F114" i="58"/>
  <c r="J114" i="58"/>
  <c r="F115" i="58"/>
  <c r="J115" i="58"/>
  <c r="F116" i="58"/>
  <c r="J116" i="58"/>
  <c r="F117" i="58"/>
  <c r="J117" i="58"/>
  <c r="F118" i="58"/>
  <c r="F119" i="58"/>
  <c r="A289" i="58"/>
  <c r="A457" i="58" s="1"/>
  <c r="F128" i="58"/>
  <c r="F129" i="58"/>
  <c r="F130" i="58"/>
  <c r="F131" i="58"/>
  <c r="F132" i="58"/>
  <c r="F133" i="58"/>
  <c r="F134" i="58"/>
  <c r="F136" i="58"/>
  <c r="F137" i="58"/>
  <c r="F138" i="58"/>
  <c r="F140" i="58"/>
  <c r="F141" i="58"/>
  <c r="F143" i="58"/>
  <c r="A313" i="58"/>
  <c r="A481" i="58" s="1"/>
  <c r="F148" i="58"/>
  <c r="F149" i="58"/>
  <c r="F150" i="58"/>
  <c r="F151" i="58"/>
  <c r="F152" i="58"/>
  <c r="F153" i="58"/>
  <c r="F154" i="58"/>
  <c r="F155" i="58"/>
  <c r="F156" i="58"/>
  <c r="F158" i="58"/>
  <c r="F159" i="58"/>
  <c r="F160" i="58"/>
  <c r="F161" i="58"/>
  <c r="F162" i="58"/>
  <c r="F163" i="58"/>
  <c r="J163" i="58"/>
  <c r="F164" i="58"/>
  <c r="J164" i="58"/>
  <c r="F165" i="58"/>
  <c r="J165" i="58"/>
  <c r="F166" i="58"/>
  <c r="F167" i="58"/>
  <c r="A169" i="58"/>
  <c r="A337" i="58" s="1"/>
  <c r="A505" i="58" s="1"/>
  <c r="F172" i="58"/>
  <c r="F173" i="58"/>
  <c r="F174" i="58"/>
  <c r="F175" i="58"/>
  <c r="F176" i="58"/>
  <c r="F177" i="58"/>
  <c r="F178" i="58"/>
  <c r="F179" i="58"/>
  <c r="F180" i="58"/>
  <c r="F181" i="58"/>
  <c r="F182" i="58"/>
  <c r="F183" i="58"/>
  <c r="F184" i="58"/>
  <c r="F185" i="58"/>
  <c r="F186" i="58"/>
  <c r="F187" i="58"/>
  <c r="J187" i="58"/>
  <c r="F188" i="58"/>
  <c r="J188" i="58"/>
  <c r="F189" i="58"/>
  <c r="J189" i="58"/>
  <c r="F190" i="58"/>
  <c r="F191" i="58"/>
  <c r="F196" i="58"/>
  <c r="F197" i="58"/>
  <c r="F198" i="58"/>
  <c r="F199" i="58"/>
  <c r="F200" i="58"/>
  <c r="F201" i="58"/>
  <c r="F202" i="58"/>
  <c r="F203" i="58"/>
  <c r="F204" i="58"/>
  <c r="F208" i="58"/>
  <c r="F209" i="58"/>
  <c r="F210" i="58"/>
  <c r="F211" i="58"/>
  <c r="J211" i="58"/>
  <c r="F212" i="58"/>
  <c r="J212" i="58"/>
  <c r="F213" i="58"/>
  <c r="J213" i="58"/>
  <c r="F214" i="58"/>
  <c r="F215" i="58"/>
  <c r="A217" i="58"/>
  <c r="A385" i="58" s="1"/>
  <c r="A553" i="58" s="1"/>
  <c r="F221" i="58"/>
  <c r="F222" i="58"/>
  <c r="F223" i="58"/>
  <c r="F225" i="58"/>
  <c r="F226" i="58"/>
  <c r="F227" i="58"/>
  <c r="F228" i="58"/>
  <c r="F229" i="58"/>
  <c r="F230" i="58"/>
  <c r="F231" i="58"/>
  <c r="F232" i="58"/>
  <c r="F233" i="58"/>
  <c r="F234" i="58"/>
  <c r="F235" i="58"/>
  <c r="J235" i="58"/>
  <c r="F236" i="58"/>
  <c r="J236" i="58"/>
  <c r="J237" i="58"/>
  <c r="F246" i="58"/>
  <c r="F247" i="58"/>
  <c r="F248" i="58"/>
  <c r="F249" i="58"/>
  <c r="F250" i="58"/>
  <c r="F251" i="58"/>
  <c r="F252" i="58"/>
  <c r="F253" i="58"/>
  <c r="F254" i="58"/>
  <c r="F255" i="58"/>
  <c r="F256" i="58"/>
  <c r="F257" i="58"/>
  <c r="F258" i="58"/>
  <c r="F259" i="58"/>
  <c r="J259" i="58"/>
  <c r="F260" i="58"/>
  <c r="J260" i="58"/>
  <c r="F261" i="58"/>
  <c r="J261" i="58"/>
  <c r="F262" i="58"/>
  <c r="F263" i="58"/>
  <c r="A265" i="58"/>
  <c r="A433" i="58" s="1"/>
  <c r="F268" i="58"/>
  <c r="F269" i="58"/>
  <c r="F270" i="58"/>
  <c r="F271" i="58"/>
  <c r="F272" i="58"/>
  <c r="F273" i="58"/>
  <c r="F279" i="58"/>
  <c r="F280" i="58"/>
  <c r="F281" i="58"/>
  <c r="F282" i="58"/>
  <c r="F283" i="58"/>
  <c r="J283" i="58"/>
  <c r="F284" i="58"/>
  <c r="J284" i="58"/>
  <c r="J285" i="58"/>
  <c r="F286" i="58"/>
  <c r="F287" i="58"/>
  <c r="F292" i="58"/>
  <c r="F293" i="58"/>
  <c r="F294" i="58"/>
  <c r="F295" i="58"/>
  <c r="F296" i="58"/>
  <c r="F297" i="58"/>
  <c r="F298" i="58"/>
  <c r="F299" i="58"/>
  <c r="F300" i="58"/>
  <c r="F301" i="58"/>
  <c r="F302" i="58"/>
  <c r="F303" i="58"/>
  <c r="F304" i="58"/>
  <c r="F305" i="58"/>
  <c r="F306" i="58"/>
  <c r="F307" i="58"/>
  <c r="J307" i="58"/>
  <c r="F308" i="58"/>
  <c r="J308" i="58"/>
  <c r="F309" i="58"/>
  <c r="J309" i="58"/>
  <c r="F310" i="58"/>
  <c r="F322" i="58"/>
  <c r="F328" i="58"/>
  <c r="F329" i="58"/>
  <c r="J331" i="58"/>
  <c r="J332" i="58"/>
  <c r="J333" i="58"/>
  <c r="J355" i="58"/>
  <c r="J356" i="58"/>
  <c r="J357" i="58"/>
  <c r="J379" i="58"/>
  <c r="J380" i="58"/>
  <c r="J381" i="58"/>
  <c r="F403" i="58"/>
  <c r="J403" i="58"/>
  <c r="F404" i="58"/>
  <c r="J404" i="58"/>
  <c r="F405" i="58"/>
  <c r="J405" i="58"/>
  <c r="F406" i="58"/>
  <c r="F407" i="58"/>
  <c r="F412" i="58"/>
  <c r="F413" i="58"/>
  <c r="F414" i="58"/>
  <c r="F415" i="58"/>
  <c r="F416" i="58"/>
  <c r="F417" i="58"/>
  <c r="F418" i="58"/>
  <c r="F419" i="58"/>
  <c r="F420" i="58"/>
  <c r="F421" i="58"/>
  <c r="F422" i="58"/>
  <c r="F423" i="58"/>
  <c r="F424" i="58"/>
  <c r="J427" i="58"/>
  <c r="J428" i="58"/>
  <c r="J429" i="58"/>
  <c r="F438" i="58"/>
  <c r="F439" i="58"/>
  <c r="F440" i="58"/>
  <c r="F441" i="58"/>
  <c r="F442" i="58"/>
  <c r="F446" i="58"/>
  <c r="F447" i="58"/>
  <c r="F448" i="58"/>
  <c r="J451" i="58"/>
  <c r="F452" i="58"/>
  <c r="F454" i="58" s="1"/>
  <c r="J452" i="58"/>
  <c r="J453" i="58"/>
  <c r="F461" i="58"/>
  <c r="F462" i="58"/>
  <c r="F466" i="58"/>
  <c r="F468" i="58" s="1"/>
  <c r="F470" i="58"/>
  <c r="F471" i="58"/>
  <c r="F472" i="58"/>
  <c r="J475" i="58"/>
  <c r="F476" i="58"/>
  <c r="J476" i="58"/>
  <c r="F477" i="58"/>
  <c r="J477" i="58"/>
  <c r="F485" i="58"/>
  <c r="F486" i="58"/>
  <c r="F487" i="58"/>
  <c r="F488" i="58"/>
  <c r="F489" i="58"/>
  <c r="F490" i="58"/>
  <c r="F491" i="58"/>
  <c r="F492" i="58"/>
  <c r="F493" i="58"/>
  <c r="F494" i="58"/>
  <c r="F495" i="58"/>
  <c r="F496" i="58"/>
  <c r="F497" i="58"/>
  <c r="F498" i="58"/>
  <c r="F499" i="58"/>
  <c r="J499" i="58"/>
  <c r="F500" i="58"/>
  <c r="J500" i="58"/>
  <c r="F501" i="58"/>
  <c r="J501" i="58"/>
  <c r="F502" i="58"/>
  <c r="F513" i="58"/>
  <c r="F514" i="58"/>
  <c r="F515" i="58"/>
  <c r="F516" i="58"/>
  <c r="F517" i="58"/>
  <c r="F518" i="58"/>
  <c r="F519" i="58"/>
  <c r="F520" i="58"/>
  <c r="F521" i="58"/>
  <c r="F522" i="58"/>
  <c r="F523" i="58"/>
  <c r="J523" i="58"/>
  <c r="F524" i="58"/>
  <c r="J524" i="58"/>
  <c r="F525" i="58"/>
  <c r="J525" i="58"/>
  <c r="F526" i="58"/>
  <c r="F527" i="58"/>
  <c r="F532" i="58"/>
  <c r="F533" i="58"/>
  <c r="F534" i="58"/>
  <c r="F535" i="58"/>
  <c r="F536" i="58"/>
  <c r="F537" i="58"/>
  <c r="F538" i="58"/>
  <c r="F539" i="58"/>
  <c r="F542" i="58"/>
  <c r="F543" i="58"/>
  <c r="F544" i="58"/>
  <c r="F545" i="58"/>
  <c r="F546" i="58"/>
  <c r="F547" i="58"/>
  <c r="J547" i="58"/>
  <c r="F548" i="58"/>
  <c r="J548" i="58"/>
  <c r="F549" i="58"/>
  <c r="J549" i="58"/>
  <c r="F550" i="58"/>
  <c r="F551" i="58"/>
  <c r="F556" i="58"/>
  <c r="F557" i="58"/>
  <c r="F558" i="58"/>
  <c r="F559" i="58"/>
  <c r="F560" i="58"/>
  <c r="F561" i="58"/>
  <c r="F562" i="58"/>
  <c r="F563" i="58"/>
  <c r="F564" i="58"/>
  <c r="F565" i="58"/>
  <c r="F566" i="58"/>
  <c r="F567" i="58"/>
  <c r="F568" i="58"/>
  <c r="F569" i="58"/>
  <c r="J571" i="58"/>
  <c r="J572" i="58"/>
  <c r="J573" i="58"/>
  <c r="C15" i="52"/>
  <c r="F583" i="58"/>
  <c r="F584" i="58"/>
  <c r="F585" i="58"/>
  <c r="F586" i="58"/>
  <c r="J595" i="58"/>
  <c r="J596" i="58"/>
  <c r="J597" i="58"/>
  <c r="F349" i="58" l="1"/>
  <c r="F426" i="58"/>
  <c r="F124" i="58"/>
  <c r="C8" i="52" s="1"/>
  <c r="F206" i="58"/>
  <c r="C9" i="52" s="1"/>
  <c r="F238" i="58"/>
  <c r="C10" i="52" s="1"/>
  <c r="F318" i="58"/>
  <c r="C11" i="52" s="1"/>
  <c r="F388" i="58"/>
  <c r="F508" i="58"/>
  <c r="F571" i="58"/>
  <c r="C14" i="52" s="1"/>
  <c r="F354" i="58"/>
  <c r="F479" i="58"/>
  <c r="F464" i="58"/>
  <c r="F331" i="58"/>
  <c r="F588" i="58"/>
  <c r="C16" i="52" s="1"/>
  <c r="F474" i="58"/>
  <c r="F450" i="58"/>
  <c r="F444" i="58"/>
  <c r="F401" i="58"/>
  <c r="F326" i="58"/>
  <c r="J46" i="58"/>
  <c r="F57" i="58"/>
  <c r="C7" i="52" s="1"/>
  <c r="F17" i="58"/>
  <c r="C19" i="52" s="1"/>
  <c r="C20" i="52" s="1"/>
  <c r="J67" i="58"/>
  <c r="J118" i="58" s="1"/>
  <c r="F428" i="58" l="1"/>
  <c r="C12" i="52" s="1"/>
  <c r="F510" i="58"/>
  <c r="C13" i="52" s="1"/>
  <c r="J15" i="56"/>
  <c r="J14" i="56"/>
  <c r="J13" i="56"/>
  <c r="J12" i="56"/>
  <c r="J11" i="56"/>
  <c r="J10" i="56"/>
  <c r="J9" i="56"/>
  <c r="J8" i="56"/>
  <c r="J7" i="56"/>
  <c r="J6" i="56"/>
  <c r="J5" i="56"/>
  <c r="C17" i="52" l="1"/>
  <c r="C21" i="52" s="1"/>
  <c r="J23" i="56"/>
  <c r="D20" i="52"/>
  <c r="L6" i="56" l="1"/>
  <c r="L7" i="56" s="1"/>
  <c r="M7" i="56" l="1"/>
  <c r="L9" i="56" l="1"/>
  <c r="L10" i="56" s="1"/>
  <c r="M10" i="56" l="1"/>
  <c r="L13" i="56" l="1"/>
  <c r="L14" i="56" s="1"/>
  <c r="L16" i="56" l="1"/>
  <c r="C6" i="57" s="1"/>
  <c r="C8" i="57" s="1"/>
  <c r="C17" i="57" l="1"/>
  <c r="C21" i="57" s="1"/>
</calcChain>
</file>

<file path=xl/sharedStrings.xml><?xml version="1.0" encoding="utf-8"?>
<sst xmlns="http://schemas.openxmlformats.org/spreadsheetml/2006/main" count="1624" uniqueCount="437">
  <si>
    <t>式</t>
    <rPh sb="0" eb="1">
      <t>シキ</t>
    </rPh>
    <phoneticPr fontId="2"/>
  </si>
  <si>
    <t>単位</t>
    <rPh sb="0" eb="2">
      <t>タンイ</t>
    </rPh>
    <phoneticPr fontId="2"/>
  </si>
  <si>
    <t>名               称</t>
    <rPh sb="0" eb="1">
      <t>ナ</t>
    </rPh>
    <rPh sb="16" eb="17">
      <t>ショウ</t>
    </rPh>
    <phoneticPr fontId="2"/>
  </si>
  <si>
    <t>実施・元設計</t>
    <rPh sb="0" eb="2">
      <t>ジッシ</t>
    </rPh>
    <rPh sb="3" eb="4">
      <t>モト</t>
    </rPh>
    <rPh sb="4" eb="6">
      <t>セッケイ</t>
    </rPh>
    <phoneticPr fontId="2"/>
  </si>
  <si>
    <t>変更設計</t>
    <rPh sb="0" eb="2">
      <t>ヘンコウ</t>
    </rPh>
    <rPh sb="2" eb="4">
      <t>セッケイ</t>
    </rPh>
    <phoneticPr fontId="2"/>
  </si>
  <si>
    <t>対象外経費</t>
    <rPh sb="0" eb="3">
      <t>タイショウガイ</t>
    </rPh>
    <rPh sb="3" eb="5">
      <t>ケイヒ</t>
    </rPh>
    <phoneticPr fontId="2"/>
  </si>
  <si>
    <t>員数</t>
    <rPh sb="0" eb="2">
      <t>インズウ</t>
    </rPh>
    <phoneticPr fontId="2"/>
  </si>
  <si>
    <t>単価</t>
    <rPh sb="0" eb="2">
      <t>タンカ</t>
    </rPh>
    <phoneticPr fontId="2"/>
  </si>
  <si>
    <t>代価</t>
    <rPh sb="0" eb="2">
      <t>ダイカ</t>
    </rPh>
    <phoneticPr fontId="2"/>
  </si>
  <si>
    <t>名　　　　　　　称</t>
    <rPh sb="0" eb="1">
      <t>ナ</t>
    </rPh>
    <rPh sb="8" eb="9">
      <t>ショウ</t>
    </rPh>
    <phoneticPr fontId="2"/>
  </si>
  <si>
    <t>備考</t>
    <rPh sb="0" eb="2">
      <t>ビコウ</t>
    </rPh>
    <phoneticPr fontId="2"/>
  </si>
  <si>
    <t>直接工事費と　　　　共通費の合計Ａ</t>
    <rPh sb="0" eb="2">
      <t>チョクセツ</t>
    </rPh>
    <rPh sb="2" eb="5">
      <t>コウジヒ</t>
    </rPh>
    <rPh sb="10" eb="12">
      <t>キョウツウ</t>
    </rPh>
    <rPh sb="12" eb="13">
      <t>ヒ</t>
    </rPh>
    <rPh sb="14" eb="16">
      <t>ゴウケイ</t>
    </rPh>
    <phoneticPr fontId="2"/>
  </si>
  <si>
    <t>直接工事費</t>
    <rPh sb="0" eb="2">
      <t>チョクセツ</t>
    </rPh>
    <rPh sb="2" eb="5">
      <t>コウジヒ</t>
    </rPh>
    <phoneticPr fontId="2"/>
  </si>
  <si>
    <t>共　　通　　費</t>
    <rPh sb="0" eb="1">
      <t>トモ</t>
    </rPh>
    <rPh sb="3" eb="4">
      <t>ツウ</t>
    </rPh>
    <rPh sb="6" eb="7">
      <t>ヒ</t>
    </rPh>
    <phoneticPr fontId="2"/>
  </si>
  <si>
    <t>Ａ　の　内　訳</t>
    <rPh sb="4" eb="5">
      <t>ナイ</t>
    </rPh>
    <rPh sb="6" eb="7">
      <t>ヤク</t>
    </rPh>
    <phoneticPr fontId="2"/>
  </si>
  <si>
    <t>共通仮設費</t>
    <rPh sb="0" eb="2">
      <t>キョウツウ</t>
    </rPh>
    <rPh sb="2" eb="4">
      <t>カセツ</t>
    </rPh>
    <rPh sb="4" eb="5">
      <t>ヒ</t>
    </rPh>
    <phoneticPr fontId="2"/>
  </si>
  <si>
    <t>諸経費</t>
    <rPh sb="0" eb="3">
      <t>ショケイヒ</t>
    </rPh>
    <phoneticPr fontId="2"/>
  </si>
  <si>
    <t>　　　消 費 税</t>
    <rPh sb="3" eb="4">
      <t>ケ</t>
    </rPh>
    <rPh sb="5" eb="6">
      <t>ヒ</t>
    </rPh>
    <rPh sb="7" eb="8">
      <t>ゼイ</t>
    </rPh>
    <phoneticPr fontId="2"/>
  </si>
  <si>
    <t>摘　　　　　要</t>
    <rPh sb="0" eb="1">
      <t>テキ</t>
    </rPh>
    <rPh sb="6" eb="7">
      <t>ヨウ</t>
    </rPh>
    <phoneticPr fontId="2"/>
  </si>
  <si>
    <t>元設計額</t>
    <rPh sb="0" eb="1">
      <t>モト</t>
    </rPh>
    <rPh sb="1" eb="3">
      <t>セッケイ</t>
    </rPh>
    <rPh sb="3" eb="4">
      <t>ガク</t>
    </rPh>
    <phoneticPr fontId="2"/>
  </si>
  <si>
    <t>変更設計額</t>
    <rPh sb="0" eb="2">
      <t>ヘンコウ</t>
    </rPh>
    <rPh sb="2" eb="4">
      <t>セッケイ</t>
    </rPh>
    <rPh sb="4" eb="5">
      <t>ガク</t>
    </rPh>
    <phoneticPr fontId="2"/>
  </si>
  <si>
    <t>備　　　　　考</t>
    <rPh sb="0" eb="1">
      <t>ソナエ</t>
    </rPh>
    <rPh sb="6" eb="7">
      <t>コウ</t>
    </rPh>
    <phoneticPr fontId="2"/>
  </si>
  <si>
    <t>対象経費</t>
    <rPh sb="0" eb="2">
      <t>タイショウ</t>
    </rPh>
    <rPh sb="2" eb="4">
      <t>ケイヒ</t>
    </rPh>
    <phoneticPr fontId="2"/>
  </si>
  <si>
    <t>純工事費</t>
    <rPh sb="0" eb="1">
      <t>ジュン</t>
    </rPh>
    <rPh sb="1" eb="3">
      <t>コウジ</t>
    </rPh>
    <rPh sb="3" eb="4">
      <t>ヒ</t>
    </rPh>
    <phoneticPr fontId="2"/>
  </si>
  <si>
    <t>現場管理費</t>
    <rPh sb="0" eb="2">
      <t>ゲンバ</t>
    </rPh>
    <rPh sb="2" eb="5">
      <t>カンリヒ</t>
    </rPh>
    <phoneticPr fontId="2"/>
  </si>
  <si>
    <t>工事原価</t>
    <rPh sb="0" eb="2">
      <t>コウジ</t>
    </rPh>
    <rPh sb="2" eb="4">
      <t>ゲンカ</t>
    </rPh>
    <phoneticPr fontId="2"/>
  </si>
  <si>
    <t>一般管理費等</t>
    <rPh sb="0" eb="2">
      <t>イッパン</t>
    </rPh>
    <rPh sb="2" eb="6">
      <t>カンリヒトウ</t>
    </rPh>
    <phoneticPr fontId="2"/>
  </si>
  <si>
    <t>直接工事費</t>
    <rPh sb="0" eb="2">
      <t>チョクセツ</t>
    </rPh>
    <rPh sb="2" eb="4">
      <t>コウジ</t>
    </rPh>
    <rPh sb="4" eb="5">
      <t>ヒ</t>
    </rPh>
    <phoneticPr fontId="2"/>
  </si>
  <si>
    <t>（2）</t>
    <phoneticPr fontId="2"/>
  </si>
  <si>
    <t>（3）</t>
    <phoneticPr fontId="2"/>
  </si>
  <si>
    <t>（5）</t>
    <phoneticPr fontId="2"/>
  </si>
  <si>
    <t>（6）</t>
    <phoneticPr fontId="2"/>
  </si>
  <si>
    <t>（8）</t>
    <phoneticPr fontId="2"/>
  </si>
  <si>
    <t>摘          要</t>
    <rPh sb="0" eb="1">
      <t>テキ</t>
    </rPh>
    <rPh sb="11" eb="12">
      <t>ヨウ</t>
    </rPh>
    <phoneticPr fontId="2"/>
  </si>
  <si>
    <t>備　　　　考</t>
    <rPh sb="0" eb="1">
      <t>ソナエ</t>
    </rPh>
    <rPh sb="5" eb="6">
      <t>コウ</t>
    </rPh>
    <phoneticPr fontId="2"/>
  </si>
  <si>
    <t>　　　　　　　　　共通費内訳明細書</t>
    <rPh sb="9" eb="11">
      <t>キョウツウ</t>
    </rPh>
    <rPh sb="11" eb="12">
      <t>ヒ</t>
    </rPh>
    <rPh sb="12" eb="13">
      <t>ナイ</t>
    </rPh>
    <rPh sb="13" eb="14">
      <t>ヤク</t>
    </rPh>
    <rPh sb="14" eb="15">
      <t>メイ</t>
    </rPh>
    <rPh sb="15" eb="16">
      <t>ホソ</t>
    </rPh>
    <rPh sb="16" eb="17">
      <t>ショ</t>
    </rPh>
    <phoneticPr fontId="2"/>
  </si>
  <si>
    <t>備　　　　考</t>
    <rPh sb="0" eb="1">
      <t>ソナエ</t>
    </rPh>
    <rPh sb="5" eb="6">
      <t>コウ</t>
    </rPh>
    <phoneticPr fontId="2"/>
  </si>
  <si>
    <t>◆共通仮設費</t>
    <rPh sb="1" eb="3">
      <t>キョウツウ</t>
    </rPh>
    <rPh sb="3" eb="5">
      <t>カセツ</t>
    </rPh>
    <rPh sb="5" eb="6">
      <t>ヒ</t>
    </rPh>
    <phoneticPr fontId="2"/>
  </si>
  <si>
    <t>◆諸経費（現場管理費＋一般管理費等）</t>
    <rPh sb="1" eb="4">
      <t>ショケイヒ</t>
    </rPh>
    <rPh sb="5" eb="7">
      <t>ゲンバ</t>
    </rPh>
    <rPh sb="7" eb="10">
      <t>カンリヒ</t>
    </rPh>
    <rPh sb="11" eb="13">
      <t>イッパン</t>
    </rPh>
    <rPh sb="13" eb="16">
      <t>カンリヒ</t>
    </rPh>
    <rPh sb="16" eb="17">
      <t>トウ</t>
    </rPh>
    <phoneticPr fontId="2"/>
  </si>
  <si>
    <t>　　　　　　工事費総括表（元設計）</t>
    <rPh sb="6" eb="7">
      <t>コウ</t>
    </rPh>
    <rPh sb="7" eb="8">
      <t>コト</t>
    </rPh>
    <rPh sb="8" eb="9">
      <t>ヒ</t>
    </rPh>
    <rPh sb="9" eb="10">
      <t>フサ</t>
    </rPh>
    <rPh sb="10" eb="11">
      <t>クク</t>
    </rPh>
    <rPh sb="11" eb="12">
      <t>オモテ</t>
    </rPh>
    <rPh sb="13" eb="14">
      <t>モト</t>
    </rPh>
    <rPh sb="14" eb="16">
      <t>セッケイ</t>
    </rPh>
    <phoneticPr fontId="2"/>
  </si>
  <si>
    <t>　　　合　　計</t>
    <rPh sb="3" eb="4">
      <t>ゴウ</t>
    </rPh>
    <rPh sb="6" eb="7">
      <t>ケイ</t>
    </rPh>
    <phoneticPr fontId="2"/>
  </si>
  <si>
    <t>ｍ</t>
    <phoneticPr fontId="2"/>
  </si>
  <si>
    <t>枚</t>
    <rPh sb="0" eb="1">
      <t>マイ</t>
    </rPh>
    <phoneticPr fontId="2"/>
  </si>
  <si>
    <t>台</t>
    <rPh sb="0" eb="1">
      <t>ダイ</t>
    </rPh>
    <phoneticPr fontId="2"/>
  </si>
  <si>
    <t>直接工事費内訳書</t>
    <rPh sb="0" eb="2">
      <t>チョクセツ</t>
    </rPh>
    <rPh sb="2" eb="5">
      <t>コウジヒ</t>
    </rPh>
    <rPh sb="5" eb="7">
      <t>ウチワケ</t>
    </rPh>
    <rPh sb="7" eb="8">
      <t>ショ</t>
    </rPh>
    <phoneticPr fontId="2"/>
  </si>
  <si>
    <t>ｔ</t>
    <phoneticPr fontId="2"/>
  </si>
  <si>
    <t>小計</t>
    <rPh sb="0" eb="2">
      <t>ショウケイ</t>
    </rPh>
    <phoneticPr fontId="2"/>
  </si>
  <si>
    <t>箇所</t>
    <rPh sb="0" eb="2">
      <t>カショ</t>
    </rPh>
    <phoneticPr fontId="2"/>
  </si>
  <si>
    <t>本</t>
    <rPh sb="0" eb="1">
      <t>ホン</t>
    </rPh>
    <phoneticPr fontId="2"/>
  </si>
  <si>
    <t>計</t>
    <rPh sb="0" eb="1">
      <t>ケイ</t>
    </rPh>
    <phoneticPr fontId="2"/>
  </si>
  <si>
    <t>（共通仮設費積上げ分）</t>
    <rPh sb="1" eb="6">
      <t>キョウツウカセツヒ</t>
    </rPh>
    <rPh sb="6" eb="8">
      <t>ツミア</t>
    </rPh>
    <rPh sb="9" eb="10">
      <t>ブン</t>
    </rPh>
    <phoneticPr fontId="2"/>
  </si>
  <si>
    <t>仮囲い</t>
    <rPh sb="0" eb="2">
      <t>カリカコ</t>
    </rPh>
    <phoneticPr fontId="2"/>
  </si>
  <si>
    <t>ﾋﾞﾃﾞ足場1段　ﾒｯｼｭｼｰﾄ張り</t>
    <rPh sb="4" eb="6">
      <t>アシバ</t>
    </rPh>
    <rPh sb="7" eb="8">
      <t>ダン</t>
    </rPh>
    <rPh sb="16" eb="17">
      <t>バ</t>
    </rPh>
    <phoneticPr fontId="2"/>
  </si>
  <si>
    <t>　〃</t>
    <phoneticPr fontId="2"/>
  </si>
  <si>
    <t>単管ﾊﾞﾘｹｰﾄﾞ　H600</t>
    <rPh sb="0" eb="2">
      <t>タンカン</t>
    </rPh>
    <phoneticPr fontId="2"/>
  </si>
  <si>
    <t>移動式ﾊﾞﾘｹｰﾄﾞ　H1,800</t>
    <rPh sb="0" eb="3">
      <t>イドウシキ</t>
    </rPh>
    <phoneticPr fontId="2"/>
  </si>
  <si>
    <t>敷鉄板　1.5m×6.0m</t>
    <rPh sb="0" eb="3">
      <t>シキテッパン</t>
    </rPh>
    <phoneticPr fontId="2"/>
  </si>
  <si>
    <t>運搬・架払い</t>
    <rPh sb="0" eb="2">
      <t>ウンパン</t>
    </rPh>
    <rPh sb="3" eb="5">
      <t>カハラ</t>
    </rPh>
    <phoneticPr fontId="2"/>
  </si>
  <si>
    <t>交通誘導員</t>
    <rPh sb="0" eb="2">
      <t>コウツウ</t>
    </rPh>
    <rPh sb="2" eb="5">
      <t>ユウドウイン</t>
    </rPh>
    <phoneticPr fontId="2"/>
  </si>
  <si>
    <t>工事車両出入り繁忙期（45日×2人）</t>
    <rPh sb="0" eb="4">
      <t>コウジシャリョウ</t>
    </rPh>
    <rPh sb="4" eb="6">
      <t>デハイ</t>
    </rPh>
    <rPh sb="7" eb="10">
      <t>ハンボウキ</t>
    </rPh>
    <rPh sb="13" eb="14">
      <t>ヒ</t>
    </rPh>
    <rPh sb="16" eb="17">
      <t>ニン</t>
    </rPh>
    <phoneticPr fontId="2"/>
  </si>
  <si>
    <t>人</t>
    <rPh sb="0" eb="1">
      <t>ニン</t>
    </rPh>
    <phoneticPr fontId="2"/>
  </si>
  <si>
    <t>石綿分析調査費</t>
    <rPh sb="0" eb="7">
      <t>セキメンブンセキチョウサヒ</t>
    </rPh>
    <phoneticPr fontId="2"/>
  </si>
  <si>
    <t>定性分析</t>
    <rPh sb="0" eb="2">
      <t>テイセイ</t>
    </rPh>
    <rPh sb="2" eb="4">
      <t>ブンセキ</t>
    </rPh>
    <phoneticPr fontId="2"/>
  </si>
  <si>
    <t>検体</t>
    <rPh sb="0" eb="2">
      <t>ケンタイ</t>
    </rPh>
    <phoneticPr fontId="2"/>
  </si>
  <si>
    <t>家屋調査費（事前・事後）</t>
    <rPh sb="0" eb="5">
      <t>カオクチョウサヒ</t>
    </rPh>
    <rPh sb="6" eb="8">
      <t>ジゼン</t>
    </rPh>
    <rPh sb="9" eb="11">
      <t>ジゴ</t>
    </rPh>
    <phoneticPr fontId="2"/>
  </si>
  <si>
    <t>木造A70m2未満</t>
    <rPh sb="0" eb="2">
      <t>モクゾウ</t>
    </rPh>
    <rPh sb="7" eb="9">
      <t>ミマン</t>
    </rPh>
    <phoneticPr fontId="2"/>
  </si>
  <si>
    <t>棟</t>
    <rPh sb="0" eb="1">
      <t>ムネ</t>
    </rPh>
    <phoneticPr fontId="2"/>
  </si>
  <si>
    <t>木造A70～130m2未満</t>
    <rPh sb="0" eb="2">
      <t>モクゾウ</t>
    </rPh>
    <rPh sb="11" eb="13">
      <t>ミマン</t>
    </rPh>
    <phoneticPr fontId="2"/>
  </si>
  <si>
    <t>木造A130～200m2未満</t>
    <rPh sb="0" eb="2">
      <t>モクゾウ</t>
    </rPh>
    <rPh sb="12" eb="14">
      <t>ミマン</t>
    </rPh>
    <phoneticPr fontId="2"/>
  </si>
  <si>
    <t>木造A200～300m2未満</t>
    <rPh sb="0" eb="2">
      <t>モクゾウ</t>
    </rPh>
    <rPh sb="12" eb="14">
      <t>ミマン</t>
    </rPh>
    <phoneticPr fontId="2"/>
  </si>
  <si>
    <t>非木造車庫</t>
    <rPh sb="0" eb="3">
      <t>ヒモクゾウ</t>
    </rPh>
    <rPh sb="3" eb="5">
      <t>シャコ</t>
    </rPh>
    <phoneticPr fontId="2"/>
  </si>
  <si>
    <t>（外部足場）</t>
    <rPh sb="1" eb="3">
      <t>ガイブ</t>
    </rPh>
    <rPh sb="3" eb="5">
      <t>アシバ</t>
    </rPh>
    <phoneticPr fontId="2"/>
  </si>
  <si>
    <t>枠組本足場</t>
    <rPh sb="0" eb="2">
      <t>ワククミ</t>
    </rPh>
    <rPh sb="2" eb="5">
      <t>ホンアシバ</t>
    </rPh>
    <phoneticPr fontId="2"/>
  </si>
  <si>
    <t>校舎棟　手摺先行　900枠　120日以下</t>
    <rPh sb="0" eb="2">
      <t>コウシャ</t>
    </rPh>
    <rPh sb="2" eb="3">
      <t>トウ</t>
    </rPh>
    <rPh sb="4" eb="6">
      <t>テスリ</t>
    </rPh>
    <rPh sb="6" eb="8">
      <t>センコウ</t>
    </rPh>
    <rPh sb="12" eb="13">
      <t>ワク</t>
    </rPh>
    <rPh sb="17" eb="18">
      <t>ヒ</t>
    </rPh>
    <rPh sb="18" eb="20">
      <t>イカ</t>
    </rPh>
    <phoneticPr fontId="2"/>
  </si>
  <si>
    <t>m2</t>
    <phoneticPr fontId="2"/>
  </si>
  <si>
    <t>棚足場</t>
    <rPh sb="0" eb="1">
      <t>タナ</t>
    </rPh>
    <rPh sb="1" eb="3">
      <t>アシバ</t>
    </rPh>
    <phoneticPr fontId="2"/>
  </si>
  <si>
    <t>校舎棟ﾍﾞﾗﾝﾀﾞ　H1,800</t>
    <rPh sb="0" eb="3">
      <t>コウシャトウ</t>
    </rPh>
    <phoneticPr fontId="2"/>
  </si>
  <si>
    <t>体育館　手摺先行　900枠　90日以下</t>
    <rPh sb="0" eb="3">
      <t>タイイクカン</t>
    </rPh>
    <rPh sb="4" eb="6">
      <t>テスリ</t>
    </rPh>
    <rPh sb="6" eb="8">
      <t>センコウ</t>
    </rPh>
    <rPh sb="12" eb="13">
      <t>ワク</t>
    </rPh>
    <rPh sb="16" eb="17">
      <t>ヒ</t>
    </rPh>
    <rPh sb="17" eb="19">
      <t>イカ</t>
    </rPh>
    <phoneticPr fontId="2"/>
  </si>
  <si>
    <t>ﾌﾞﾗｹｯﾄ足場</t>
    <rPh sb="6" eb="8">
      <t>アシバ</t>
    </rPh>
    <phoneticPr fontId="2"/>
  </si>
  <si>
    <t>体育館　W900</t>
    <rPh sb="0" eb="3">
      <t>タイイクカン</t>
    </rPh>
    <phoneticPr fontId="2"/>
  </si>
  <si>
    <t>受水槽棟　手摺先行　900枠　30日以下</t>
    <rPh sb="0" eb="4">
      <t>ジュスイソウムネ</t>
    </rPh>
    <rPh sb="5" eb="7">
      <t>テスリ</t>
    </rPh>
    <rPh sb="7" eb="9">
      <t>センコウ</t>
    </rPh>
    <rPh sb="13" eb="14">
      <t>ワク</t>
    </rPh>
    <rPh sb="17" eb="18">
      <t>ヒ</t>
    </rPh>
    <rPh sb="18" eb="20">
      <t>イカ</t>
    </rPh>
    <phoneticPr fontId="2"/>
  </si>
  <si>
    <t>m2</t>
  </si>
  <si>
    <t>（災害防止設備）</t>
    <rPh sb="1" eb="3">
      <t>サイガイ</t>
    </rPh>
    <rPh sb="3" eb="5">
      <t>ボウシ</t>
    </rPh>
    <rPh sb="5" eb="7">
      <t>セツビ</t>
    </rPh>
    <phoneticPr fontId="2"/>
  </si>
  <si>
    <t>防音ｼｰﾄ張り</t>
    <rPh sb="0" eb="2">
      <t>ボウオン</t>
    </rPh>
    <rPh sb="5" eb="6">
      <t>ハ</t>
    </rPh>
    <phoneticPr fontId="2"/>
  </si>
  <si>
    <t>120日以下</t>
    <rPh sb="3" eb="4">
      <t>ヒ</t>
    </rPh>
    <rPh sb="4" eb="6">
      <t>イカ</t>
    </rPh>
    <phoneticPr fontId="2"/>
  </si>
  <si>
    <t>90日以下</t>
    <rPh sb="2" eb="3">
      <t>ヒ</t>
    </rPh>
    <rPh sb="3" eb="5">
      <t>イカ</t>
    </rPh>
    <phoneticPr fontId="2"/>
  </si>
  <si>
    <t>30日以下</t>
    <rPh sb="2" eb="3">
      <t>ヒ</t>
    </rPh>
    <rPh sb="3" eb="5">
      <t>イカ</t>
    </rPh>
    <phoneticPr fontId="2"/>
  </si>
  <si>
    <t>（安全手摺）</t>
    <rPh sb="1" eb="5">
      <t>アンゼンテスリ</t>
    </rPh>
    <phoneticPr fontId="2"/>
  </si>
  <si>
    <t>安全手摺り</t>
    <rPh sb="0" eb="2">
      <t>アンゼン</t>
    </rPh>
    <rPh sb="2" eb="4">
      <t>テス</t>
    </rPh>
    <phoneticPr fontId="2"/>
  </si>
  <si>
    <t>（内部足場）</t>
    <rPh sb="1" eb="3">
      <t>ナイブ</t>
    </rPh>
    <rPh sb="3" eb="5">
      <t>アシバ</t>
    </rPh>
    <phoneticPr fontId="2"/>
  </si>
  <si>
    <t>内部足場</t>
    <rPh sb="0" eb="2">
      <t>ナイブ</t>
    </rPh>
    <rPh sb="2" eb="4">
      <t>アシバ</t>
    </rPh>
    <phoneticPr fontId="2"/>
  </si>
  <si>
    <t>校舎棟　脚立、階段室棚足場</t>
    <rPh sb="0" eb="2">
      <t>コウシャ</t>
    </rPh>
    <rPh sb="2" eb="3">
      <t>ムネ</t>
    </rPh>
    <rPh sb="4" eb="6">
      <t>キャタツ</t>
    </rPh>
    <rPh sb="7" eb="10">
      <t>カイダンシツ</t>
    </rPh>
    <rPh sb="10" eb="13">
      <t>タナアシバ</t>
    </rPh>
    <phoneticPr fontId="2"/>
  </si>
  <si>
    <t>体育館　脚立、高所作業車</t>
    <rPh sb="0" eb="3">
      <t>タイイクカン</t>
    </rPh>
    <rPh sb="4" eb="6">
      <t>キャタツ</t>
    </rPh>
    <rPh sb="7" eb="9">
      <t>コウショ</t>
    </rPh>
    <rPh sb="9" eb="12">
      <t>サギョウシャ</t>
    </rPh>
    <phoneticPr fontId="2"/>
  </si>
  <si>
    <t>（散水養生）</t>
    <rPh sb="1" eb="3">
      <t>サンスイ</t>
    </rPh>
    <rPh sb="3" eb="5">
      <t>ヨウジョウ</t>
    </rPh>
    <phoneticPr fontId="2"/>
  </si>
  <si>
    <t>散水養生費</t>
    <rPh sb="0" eb="4">
      <t>サンスイヨウジョウ</t>
    </rPh>
    <rPh sb="4" eb="5">
      <t>ヒ</t>
    </rPh>
    <phoneticPr fontId="2"/>
  </si>
  <si>
    <t>校舎棟</t>
    <rPh sb="0" eb="3">
      <t>コウシャトウ</t>
    </rPh>
    <phoneticPr fontId="2"/>
  </si>
  <si>
    <t>体育館</t>
    <rPh sb="0" eb="3">
      <t>タイイクカン</t>
    </rPh>
    <phoneticPr fontId="2"/>
  </si>
  <si>
    <t>ﾌﾟｰﾙ、外構等</t>
    <rPh sb="5" eb="7">
      <t>ガイコウ</t>
    </rPh>
    <rPh sb="7" eb="8">
      <t>ナド</t>
    </rPh>
    <phoneticPr fontId="2"/>
  </si>
  <si>
    <t>（その他）</t>
    <rPh sb="3" eb="4">
      <t>タ</t>
    </rPh>
    <phoneticPr fontId="2"/>
  </si>
  <si>
    <t>重機運搬費</t>
    <rPh sb="0" eb="2">
      <t>ジュウキ</t>
    </rPh>
    <rPh sb="2" eb="4">
      <t>ウンパン</t>
    </rPh>
    <rPh sb="4" eb="5">
      <t>ヒ</t>
    </rPh>
    <phoneticPr fontId="2"/>
  </si>
  <si>
    <t>1.6･0.9･0.7･0.1、ｱﾀｯﾁﾒﾝﾄ</t>
    <phoneticPr fontId="2"/>
  </si>
  <si>
    <t>計</t>
    <rPh sb="0" eb="1">
      <t>ケイ</t>
    </rPh>
    <phoneticPr fontId="2"/>
  </si>
  <si>
    <t>（躯体解体）</t>
    <rPh sb="1" eb="5">
      <t>クタイカイタイ</t>
    </rPh>
    <phoneticPr fontId="2"/>
  </si>
  <si>
    <t>無筋ｺﾝｸﾘｰﾄ取り壊し</t>
    <rPh sb="0" eb="2">
      <t>ムキン</t>
    </rPh>
    <rPh sb="8" eb="9">
      <t>ト</t>
    </rPh>
    <rPh sb="10" eb="11">
      <t>コワ</t>
    </rPh>
    <phoneticPr fontId="2"/>
  </si>
  <si>
    <t>捨てｺﾝ　圧砕機　集積共</t>
    <rPh sb="0" eb="1">
      <t>ス</t>
    </rPh>
    <rPh sb="5" eb="8">
      <t>アッサイキ</t>
    </rPh>
    <rPh sb="9" eb="12">
      <t>シュウセキトモ</t>
    </rPh>
    <phoneticPr fontId="2"/>
  </si>
  <si>
    <t>m3</t>
    <phoneticPr fontId="2"/>
  </si>
  <si>
    <t>鉄筋ｺﾝｸﾘｰﾄ取り壊し</t>
    <rPh sb="0" eb="2">
      <t>テッキン</t>
    </rPh>
    <rPh sb="8" eb="9">
      <t>ト</t>
    </rPh>
    <rPh sb="10" eb="11">
      <t>コワ</t>
    </rPh>
    <phoneticPr fontId="2"/>
  </si>
  <si>
    <t>基礎部　圧砕機　集積共</t>
    <rPh sb="0" eb="3">
      <t>キソブ</t>
    </rPh>
    <rPh sb="4" eb="7">
      <t>アッサイキ</t>
    </rPh>
    <phoneticPr fontId="2"/>
  </si>
  <si>
    <t>土間ｺﾝ　圧砕機　集積共</t>
    <rPh sb="0" eb="2">
      <t>ドマ</t>
    </rPh>
    <rPh sb="5" eb="8">
      <t>アッサイキ</t>
    </rPh>
    <phoneticPr fontId="2"/>
  </si>
  <si>
    <t>地上部　圧砕機　集積共</t>
    <rPh sb="0" eb="3">
      <t>チジョウブ</t>
    </rPh>
    <rPh sb="4" eb="7">
      <t>アッサイキ</t>
    </rPh>
    <phoneticPr fontId="2"/>
  </si>
  <si>
    <t>ｺﾝｸﾘｰﾄﾌﾞﾛｯｸ取り壊し</t>
    <rPh sb="11" eb="12">
      <t>ト</t>
    </rPh>
    <rPh sb="13" eb="14">
      <t>コワ</t>
    </rPh>
    <phoneticPr fontId="2"/>
  </si>
  <si>
    <t>圧砕機　集積共</t>
    <rPh sb="0" eb="3">
      <t>アッサイキ</t>
    </rPh>
    <rPh sb="4" eb="7">
      <t>シュウセキトモ</t>
    </rPh>
    <phoneticPr fontId="2"/>
  </si>
  <si>
    <t>打込断熱材撤去</t>
    <rPh sb="0" eb="2">
      <t>ウチコ</t>
    </rPh>
    <rPh sb="2" eb="5">
      <t>ダンネツザイ</t>
    </rPh>
    <rPh sb="5" eb="7">
      <t>テッキョ</t>
    </rPh>
    <phoneticPr fontId="2"/>
  </si>
  <si>
    <t>天井　ｽﾀｲﾛﾌｫｰﾑt50</t>
    <rPh sb="0" eb="2">
      <t>テンジョウ</t>
    </rPh>
    <phoneticPr fontId="2"/>
  </si>
  <si>
    <t>壁　ｽﾀｲﾛﾌｫｰﾑt25</t>
    <rPh sb="0" eb="1">
      <t>カベ</t>
    </rPh>
    <phoneticPr fontId="2"/>
  </si>
  <si>
    <t>鉄骨ﾌﾞﾚｰｽ取り壊し</t>
    <rPh sb="0" eb="2">
      <t>テッコツ</t>
    </rPh>
    <rPh sb="7" eb="8">
      <t>ト</t>
    </rPh>
    <rPh sb="9" eb="10">
      <t>コワ</t>
    </rPh>
    <phoneticPr fontId="2"/>
  </si>
  <si>
    <t>基礎杭取り壊し</t>
    <rPh sb="0" eb="3">
      <t>キソクイ</t>
    </rPh>
    <rPh sb="3" eb="4">
      <t>ト</t>
    </rPh>
    <rPh sb="5" eb="6">
      <t>コワ</t>
    </rPh>
    <phoneticPr fontId="2"/>
  </si>
  <si>
    <t>RC杭φ350　基礎下0.7mまで処理</t>
    <rPh sb="2" eb="3">
      <t>クイ</t>
    </rPh>
    <rPh sb="8" eb="10">
      <t>キソ</t>
    </rPh>
    <rPh sb="10" eb="11">
      <t>シタ</t>
    </rPh>
    <rPh sb="17" eb="19">
      <t>ショリ</t>
    </rPh>
    <phoneticPr fontId="2"/>
  </si>
  <si>
    <t>（外装解体）</t>
    <phoneticPr fontId="2"/>
  </si>
  <si>
    <t>押えｺﾝｸﾘｰﾄ撤去</t>
    <rPh sb="0" eb="1">
      <t>オサ</t>
    </rPh>
    <rPh sb="8" eb="10">
      <t>テッキョ</t>
    </rPh>
    <phoneticPr fontId="2"/>
  </si>
  <si>
    <t>※ｱｽﾌｧﾙﾄ防水が石綿含有の場合は事前に撤去</t>
    <rPh sb="7" eb="9">
      <t>ボウスイ</t>
    </rPh>
    <rPh sb="10" eb="12">
      <t>セキメン</t>
    </rPh>
    <rPh sb="12" eb="14">
      <t>ガンユウ</t>
    </rPh>
    <rPh sb="15" eb="17">
      <t>バアイ</t>
    </rPh>
    <rPh sb="18" eb="20">
      <t>ジゼン</t>
    </rPh>
    <rPh sb="21" eb="23">
      <t>テッキョ</t>
    </rPh>
    <phoneticPr fontId="2"/>
  </si>
  <si>
    <t>押えｺﾝｸﾘｰﾄﾌﾞﾛｯｸ撤去</t>
    <rPh sb="0" eb="1">
      <t>オサ</t>
    </rPh>
    <rPh sb="13" eb="15">
      <t>テッキョ</t>
    </rPh>
    <phoneticPr fontId="2"/>
  </si>
  <si>
    <t>押出成形ｾﾒﾝﾄ板撤去</t>
    <rPh sb="0" eb="4">
      <t>オシダシセイケイ</t>
    </rPh>
    <rPh sb="8" eb="9">
      <t>バン</t>
    </rPh>
    <rPh sb="9" eb="11">
      <t>テッキョ</t>
    </rPh>
    <phoneticPr fontId="2"/>
  </si>
  <si>
    <t>竪樋撤去</t>
    <rPh sb="0" eb="2">
      <t>タテトイ</t>
    </rPh>
    <rPh sb="2" eb="4">
      <t>テッキョ</t>
    </rPh>
    <phoneticPr fontId="2"/>
  </si>
  <si>
    <t>鋼製手摺撤去</t>
    <rPh sb="0" eb="2">
      <t>コウセイ</t>
    </rPh>
    <rPh sb="2" eb="4">
      <t>テスリ</t>
    </rPh>
    <rPh sb="4" eb="6">
      <t>テッキョ</t>
    </rPh>
    <phoneticPr fontId="2"/>
  </si>
  <si>
    <t>（内装解体）</t>
    <rPh sb="1" eb="5">
      <t>ナイソウカイタイ</t>
    </rPh>
    <phoneticPr fontId="2"/>
  </si>
  <si>
    <t>内装材分別解体</t>
    <rPh sb="0" eb="3">
      <t>ナイソウザイ</t>
    </rPh>
    <rPh sb="3" eb="7">
      <t>ブンベツカイタイ</t>
    </rPh>
    <phoneticPr fontId="2"/>
  </si>
  <si>
    <t>（発生材処理費）</t>
    <rPh sb="1" eb="4">
      <t>ハッセイザイ</t>
    </rPh>
    <rPh sb="4" eb="6">
      <t>ショリ</t>
    </rPh>
    <rPh sb="6" eb="7">
      <t>ヒ</t>
    </rPh>
    <phoneticPr fontId="2"/>
  </si>
  <si>
    <t>発生材積込費</t>
    <rPh sb="0" eb="3">
      <t>ハッセイザイ</t>
    </rPh>
    <rPh sb="3" eb="6">
      <t>ツミコミヒ</t>
    </rPh>
    <phoneticPr fontId="2"/>
  </si>
  <si>
    <t>　　〃</t>
    <phoneticPr fontId="2"/>
  </si>
  <si>
    <t>発生材運搬費</t>
    <rPh sb="0" eb="3">
      <t>ハッセイザイ</t>
    </rPh>
    <rPh sb="3" eb="5">
      <t>ウンパン</t>
    </rPh>
    <rPh sb="5" eb="6">
      <t>ヒ</t>
    </rPh>
    <phoneticPr fontId="2"/>
  </si>
  <si>
    <t>t60</t>
    <phoneticPr fontId="2"/>
  </si>
  <si>
    <t>VP100</t>
    <phoneticPr fontId="2"/>
  </si>
  <si>
    <t>H1,000</t>
    <phoneticPr fontId="2"/>
  </si>
  <si>
    <t>延べ床面積　建具共</t>
    <rPh sb="0" eb="1">
      <t>ノ</t>
    </rPh>
    <rPh sb="2" eb="5">
      <t>ユカメンセキ</t>
    </rPh>
    <rPh sb="6" eb="9">
      <t>タテグトモ</t>
    </rPh>
    <phoneticPr fontId="2"/>
  </si>
  <si>
    <t>ｺﾝｸﾘｰﾄがら（有筋）</t>
    <rPh sb="9" eb="11">
      <t>ユウキン</t>
    </rPh>
    <phoneticPr fontId="2"/>
  </si>
  <si>
    <t>ｺﾝｸﾘｰﾄがら（二次製品）</t>
    <rPh sb="9" eb="13">
      <t>ニジセイヒン</t>
    </rPh>
    <phoneticPr fontId="2"/>
  </si>
  <si>
    <t>木くず</t>
    <rPh sb="0" eb="1">
      <t>キ</t>
    </rPh>
    <phoneticPr fontId="2"/>
  </si>
  <si>
    <t>廃石膏ﾎﾞｰﾄﾞくず</t>
    <rPh sb="0" eb="1">
      <t>ハイ</t>
    </rPh>
    <rPh sb="1" eb="3">
      <t>セッコウ</t>
    </rPh>
    <phoneticPr fontId="2"/>
  </si>
  <si>
    <t>ｶﾞﾗｽ陶磁器くず</t>
    <rPh sb="4" eb="7">
      <t>トウジキ</t>
    </rPh>
    <phoneticPr fontId="2"/>
  </si>
  <si>
    <t>廃ﾌﾟﾗｽﾁｯｸ類</t>
    <rPh sb="0" eb="1">
      <t>ハイ</t>
    </rPh>
    <rPh sb="8" eb="9">
      <t>ルイ</t>
    </rPh>
    <phoneticPr fontId="2"/>
  </si>
  <si>
    <t>廃ﾌﾟﾗｽﾁｯｸ類（ｽﾀｲﾛﾌｫｰﾑ）</t>
    <rPh sb="0" eb="1">
      <t>ハイ</t>
    </rPh>
    <rPh sb="8" eb="9">
      <t>ルイ</t>
    </rPh>
    <phoneticPr fontId="2"/>
  </si>
  <si>
    <t>繊維くず（畳）</t>
    <rPh sb="0" eb="2">
      <t>センイ</t>
    </rPh>
    <rPh sb="5" eb="6">
      <t>タタミ</t>
    </rPh>
    <phoneticPr fontId="2"/>
  </si>
  <si>
    <t>水銀使用製品産業廃棄物（蛍光管）</t>
    <rPh sb="12" eb="15">
      <t>ケイコウカン</t>
    </rPh>
    <phoneticPr fontId="2"/>
  </si>
  <si>
    <t>混合廃棄物</t>
    <rPh sb="0" eb="2">
      <t>コンゴウ</t>
    </rPh>
    <rPh sb="2" eb="5">
      <t>ハイキブツ</t>
    </rPh>
    <phoneticPr fontId="2"/>
  </si>
  <si>
    <t>金属くず</t>
    <rPh sb="0" eb="2">
      <t>キンゾク</t>
    </rPh>
    <phoneticPr fontId="2"/>
  </si>
  <si>
    <t>発生材処分費</t>
    <rPh sb="0" eb="3">
      <t>ハッセイザイ</t>
    </rPh>
    <rPh sb="3" eb="5">
      <t>ショブン</t>
    </rPh>
    <rPh sb="5" eb="6">
      <t>ヒ</t>
    </rPh>
    <phoneticPr fontId="2"/>
  </si>
  <si>
    <t>鉄骨構造体取り壊し</t>
    <rPh sb="0" eb="2">
      <t>テッコツ</t>
    </rPh>
    <rPh sb="2" eb="5">
      <t>コウゾウタイ</t>
    </rPh>
    <rPh sb="5" eb="6">
      <t>ト</t>
    </rPh>
    <rPh sb="7" eb="8">
      <t>コワ</t>
    </rPh>
    <phoneticPr fontId="2"/>
  </si>
  <si>
    <t>母屋、胴縁共　集積共</t>
    <rPh sb="0" eb="2">
      <t>モヤ</t>
    </rPh>
    <rPh sb="3" eb="5">
      <t>ドウブチ</t>
    </rPh>
    <rPh sb="5" eb="6">
      <t>トモ</t>
    </rPh>
    <rPh sb="7" eb="10">
      <t>シュウセキトモ</t>
    </rPh>
    <phoneticPr fontId="2"/>
  </si>
  <si>
    <t>RC杭φ300　基礎下1.35mまで処理</t>
    <rPh sb="2" eb="3">
      <t>クイ</t>
    </rPh>
    <rPh sb="8" eb="10">
      <t>キソ</t>
    </rPh>
    <rPh sb="10" eb="11">
      <t>シタ</t>
    </rPh>
    <rPh sb="18" eb="20">
      <t>ショリ</t>
    </rPh>
    <phoneticPr fontId="2"/>
  </si>
  <si>
    <t>屋根材取り壊し</t>
    <rPh sb="0" eb="3">
      <t>ヤネザイ</t>
    </rPh>
    <rPh sb="3" eb="4">
      <t>ト</t>
    </rPh>
    <rPh sb="5" eb="6">
      <t>コワ</t>
    </rPh>
    <phoneticPr fontId="2"/>
  </si>
  <si>
    <t>ｶﾗｰ鉄板　下地木毛板ｱ20　集積共</t>
    <rPh sb="3" eb="5">
      <t>テッパン</t>
    </rPh>
    <rPh sb="6" eb="8">
      <t>シタジ</t>
    </rPh>
    <rPh sb="8" eb="11">
      <t>モクモウバン</t>
    </rPh>
    <rPh sb="15" eb="18">
      <t>シュウセキトモ</t>
    </rPh>
    <phoneticPr fontId="2"/>
  </si>
  <si>
    <t>外壁取り壊し</t>
    <rPh sb="0" eb="2">
      <t>ガイヘキ</t>
    </rPh>
    <rPh sb="2" eb="3">
      <t>ト</t>
    </rPh>
    <rPh sb="4" eb="5">
      <t>コワ</t>
    </rPh>
    <phoneticPr fontId="2"/>
  </si>
  <si>
    <t>角波ｶﾗｰ鉄板　下地石膏ﾎﾞｰﾄﾞt12　集積共</t>
    <rPh sb="0" eb="2">
      <t>カクナミ</t>
    </rPh>
    <rPh sb="5" eb="7">
      <t>テッパン</t>
    </rPh>
    <rPh sb="8" eb="10">
      <t>シタジ</t>
    </rPh>
    <rPh sb="10" eb="12">
      <t>セッコウ</t>
    </rPh>
    <rPh sb="21" eb="24">
      <t>シュウセキトモ</t>
    </rPh>
    <phoneticPr fontId="2"/>
  </si>
  <si>
    <t>塩ﾋﾞ網入り大波板　集積共</t>
    <rPh sb="0" eb="1">
      <t>エン</t>
    </rPh>
    <rPh sb="3" eb="5">
      <t>アミイ</t>
    </rPh>
    <rPh sb="7" eb="8">
      <t>バン</t>
    </rPh>
    <rPh sb="8" eb="9">
      <t>　</t>
    </rPh>
    <rPh sb="10" eb="11">
      <t>シュウセキ</t>
    </rPh>
    <rPh sb="11" eb="12">
      <t>トモ</t>
    </rPh>
    <phoneticPr fontId="2"/>
  </si>
  <si>
    <t>（建具解体）</t>
    <rPh sb="1" eb="3">
      <t>タテグ</t>
    </rPh>
    <rPh sb="3" eb="5">
      <t>カイタイ</t>
    </rPh>
    <phoneticPr fontId="2"/>
  </si>
  <si>
    <t>鋼製建具</t>
    <rPh sb="0" eb="4">
      <t>コウセイタテグ</t>
    </rPh>
    <phoneticPr fontId="2"/>
  </si>
  <si>
    <t>ｶﾞﾗｽ共　集積共</t>
    <rPh sb="4" eb="5">
      <t>トモ</t>
    </rPh>
    <rPh sb="6" eb="9">
      <t>シュウセキトモ</t>
    </rPh>
    <phoneticPr fontId="2"/>
  </si>
  <si>
    <t>木製建具</t>
    <rPh sb="0" eb="2">
      <t>モクセイ</t>
    </rPh>
    <rPh sb="2" eb="4">
      <t>タテグ</t>
    </rPh>
    <phoneticPr fontId="2"/>
  </si>
  <si>
    <t>体育館床</t>
    <rPh sb="0" eb="3">
      <t>タイイクカン</t>
    </rPh>
    <rPh sb="3" eb="4">
      <t>ユカ</t>
    </rPh>
    <phoneticPr fontId="2"/>
  </si>
  <si>
    <t>ｽﾃｰｼﾞ、更衣室床</t>
    <rPh sb="6" eb="9">
      <t>コウイシツ</t>
    </rPh>
    <rPh sb="9" eb="10">
      <t>ユカ</t>
    </rPh>
    <phoneticPr fontId="2"/>
  </si>
  <si>
    <t>ﾌﾛｰﾘﾝｸﾞt15+ﾗﾜﾝ合板t12、下地組共</t>
    <rPh sb="14" eb="16">
      <t>ゴウバン</t>
    </rPh>
    <rPh sb="20" eb="23">
      <t>シタジクミ</t>
    </rPh>
    <rPh sb="23" eb="24">
      <t>トモ</t>
    </rPh>
    <phoneticPr fontId="2"/>
  </si>
  <si>
    <t>長尺ｼｰﾄ</t>
    <rPh sb="0" eb="2">
      <t>チョウジャク</t>
    </rPh>
    <phoneticPr fontId="2"/>
  </si>
  <si>
    <t>t2</t>
    <phoneticPr fontId="2"/>
  </si>
  <si>
    <t>ﾀｲﾙｶｰﾍﾟｯﾄ</t>
    <phoneticPr fontId="2"/>
  </si>
  <si>
    <t>畳</t>
    <rPh sb="0" eb="1">
      <t>タタミ</t>
    </rPh>
    <phoneticPr fontId="2"/>
  </si>
  <si>
    <t>木製巾木</t>
    <rPh sb="0" eb="2">
      <t>モクセイ</t>
    </rPh>
    <rPh sb="2" eb="4">
      <t>ハバキ</t>
    </rPh>
    <phoneticPr fontId="2"/>
  </si>
  <si>
    <t>H120</t>
    <phoneticPr fontId="2"/>
  </si>
  <si>
    <t>壁ﾗﾜﾝ合板t5.5</t>
    <rPh sb="0" eb="1">
      <t>カベ</t>
    </rPh>
    <rPh sb="4" eb="6">
      <t>ゴウバン</t>
    </rPh>
    <phoneticPr fontId="2"/>
  </si>
  <si>
    <t>木下地共</t>
    <rPh sb="0" eb="3">
      <t>モクシタジ</t>
    </rPh>
    <rPh sb="3" eb="4">
      <t>トモ</t>
    </rPh>
    <phoneticPr fontId="2"/>
  </si>
  <si>
    <t>壁有孔ﾍﾞﾆﾔt4.0</t>
    <phoneticPr fontId="2"/>
  </si>
  <si>
    <t>天井化粧石膏ﾎﾞｰﾄﾞ</t>
    <rPh sb="0" eb="2">
      <t>テンジョウ</t>
    </rPh>
    <rPh sb="2" eb="4">
      <t>ケショウ</t>
    </rPh>
    <rPh sb="4" eb="6">
      <t>セッコウ</t>
    </rPh>
    <phoneticPr fontId="2"/>
  </si>
  <si>
    <t>LGS共</t>
    <rPh sb="3" eb="4">
      <t>トモ</t>
    </rPh>
    <phoneticPr fontId="2"/>
  </si>
  <si>
    <t>鋼製手摺</t>
    <rPh sb="0" eb="2">
      <t>コウセイ</t>
    </rPh>
    <rPh sb="2" eb="4">
      <t>テスリ</t>
    </rPh>
    <phoneticPr fontId="2"/>
  </si>
  <si>
    <t>H1,100</t>
    <phoneticPr fontId="2"/>
  </si>
  <si>
    <t>ｸﾞﾗｽｳｰﾙ</t>
    <phoneticPr fontId="2"/>
  </si>
  <si>
    <t>木毛ｾﾒﾝﾄ板</t>
    <rPh sb="0" eb="2">
      <t>モクモウ</t>
    </rPh>
    <rPh sb="6" eb="7">
      <t>バン</t>
    </rPh>
    <phoneticPr fontId="2"/>
  </si>
  <si>
    <t>水銀使用製品産業廃棄物（水銀灯）</t>
    <phoneticPr fontId="2"/>
  </si>
  <si>
    <t>圧砕機･ﾌﾞﾚｰｶｰ併用　集積共</t>
    <rPh sb="0" eb="3">
      <t>アッサイキ</t>
    </rPh>
    <rPh sb="10" eb="12">
      <t>ヘイヨウ</t>
    </rPh>
    <phoneticPr fontId="2"/>
  </si>
  <si>
    <t>防水ｼｰﾄ撤去</t>
    <rPh sb="0" eb="2">
      <t>ボウスイ</t>
    </rPh>
    <rPh sb="5" eb="7">
      <t>テッキョ</t>
    </rPh>
    <phoneticPr fontId="2"/>
  </si>
  <si>
    <t>集積共</t>
    <rPh sb="0" eb="3">
      <t>シュウセキトモ</t>
    </rPh>
    <phoneticPr fontId="2"/>
  </si>
  <si>
    <t>ﾌﾟｰﾙｻｲﾄﾞ平板ﾌﾞﾛｯｸ取り壊し</t>
    <rPh sb="8" eb="10">
      <t>ヘイバン</t>
    </rPh>
    <rPh sb="15" eb="16">
      <t>ト</t>
    </rPh>
    <rPh sb="17" eb="18">
      <t>コワ</t>
    </rPh>
    <phoneticPr fontId="2"/>
  </si>
  <si>
    <t>ﾌﾟｰﾙｻｲﾄﾞ敷きｼｰﾄ撤去</t>
    <rPh sb="8" eb="10">
      <t>プラ</t>
    </rPh>
    <phoneticPr fontId="2"/>
  </si>
  <si>
    <t>擁壁ｺﾝｸﾘｰﾄ取り壊し</t>
    <rPh sb="0" eb="2">
      <t>ヨウヘキ</t>
    </rPh>
    <rPh sb="8" eb="9">
      <t>ト</t>
    </rPh>
    <rPh sb="10" eb="11">
      <t>コワ</t>
    </rPh>
    <phoneticPr fontId="2"/>
  </si>
  <si>
    <t>圧砕機　集積共</t>
    <rPh sb="0" eb="3">
      <t>アッサイキ</t>
    </rPh>
    <phoneticPr fontId="2"/>
  </si>
  <si>
    <t>ｽﾁｰﾙﾎﾟｰﾙ撤去</t>
    <rPh sb="8" eb="10">
      <t>テッキョ</t>
    </rPh>
    <phoneticPr fontId="2"/>
  </si>
  <si>
    <t>φ50 L=1,200　集積共</t>
    <rPh sb="12" eb="15">
      <t>シュウセキトモ</t>
    </rPh>
    <phoneticPr fontId="2"/>
  </si>
  <si>
    <t>（ﾌﾟｰﾙ機械室解体工事）</t>
    <rPh sb="5" eb="8">
      <t>キカイシツ</t>
    </rPh>
    <phoneticPr fontId="2"/>
  </si>
  <si>
    <t>躯体ｺﾝｸﾘｰﾄ取り壊し</t>
    <rPh sb="0" eb="2">
      <t>クタイ</t>
    </rPh>
    <rPh sb="8" eb="9">
      <t>ト</t>
    </rPh>
    <rPh sb="10" eb="11">
      <t>コワ</t>
    </rPh>
    <phoneticPr fontId="2"/>
  </si>
  <si>
    <t>AD1,700×1,800撤去</t>
    <rPh sb="13" eb="15">
      <t>テッキョ</t>
    </rPh>
    <phoneticPr fontId="2"/>
  </si>
  <si>
    <t>ｶﾞﾗｽ共　集積共</t>
    <rPh sb="4" eb="5">
      <t>　</t>
    </rPh>
    <rPh sb="6" eb="7">
      <t>シュウセキ</t>
    </rPh>
    <phoneticPr fontId="2"/>
  </si>
  <si>
    <t>（機械設備）</t>
    <rPh sb="1" eb="3">
      <t>キカイ</t>
    </rPh>
    <rPh sb="3" eb="5">
      <t>セツビ</t>
    </rPh>
    <phoneticPr fontId="2"/>
  </si>
  <si>
    <t>大便器</t>
    <rPh sb="0" eb="3">
      <t>ダイベンキ</t>
    </rPh>
    <phoneticPr fontId="2"/>
  </si>
  <si>
    <t>カ所</t>
    <rPh sb="1" eb="2">
      <t>ショ</t>
    </rPh>
    <phoneticPr fontId="2"/>
  </si>
  <si>
    <t>小便器</t>
    <rPh sb="0" eb="1">
      <t>ショウ</t>
    </rPh>
    <rPh sb="1" eb="3">
      <t>ベンキ</t>
    </rPh>
    <phoneticPr fontId="2"/>
  </si>
  <si>
    <t>洗面器</t>
    <rPh sb="0" eb="3">
      <t>センメンキ</t>
    </rPh>
    <phoneticPr fontId="2"/>
  </si>
  <si>
    <t>化粧鏡</t>
    <rPh sb="0" eb="2">
      <t>ケショウ</t>
    </rPh>
    <rPh sb="2" eb="3">
      <t>カガミ</t>
    </rPh>
    <phoneticPr fontId="2"/>
  </si>
  <si>
    <t>TS-119</t>
    <phoneticPr fontId="2"/>
  </si>
  <si>
    <t>S-3</t>
    <phoneticPr fontId="2"/>
  </si>
  <si>
    <t>清掃流し</t>
    <rPh sb="0" eb="2">
      <t>セイソウ</t>
    </rPh>
    <rPh sb="2" eb="3">
      <t>ナガ</t>
    </rPh>
    <phoneticPr fontId="2"/>
  </si>
  <si>
    <t>一層流し</t>
    <rPh sb="0" eb="2">
      <t>イッソウ</t>
    </rPh>
    <rPh sb="2" eb="3">
      <t>ナガ</t>
    </rPh>
    <phoneticPr fontId="2"/>
  </si>
  <si>
    <t>水石鹸入れ</t>
    <rPh sb="0" eb="1">
      <t>ミズ</t>
    </rPh>
    <rPh sb="1" eb="3">
      <t>セッケン</t>
    </rPh>
    <rPh sb="3" eb="4">
      <t>イ</t>
    </rPh>
    <phoneticPr fontId="2"/>
  </si>
  <si>
    <t>自在水栓</t>
    <rPh sb="0" eb="2">
      <t>ジザイ</t>
    </rPh>
    <rPh sb="2" eb="4">
      <t>スイセン</t>
    </rPh>
    <phoneticPr fontId="2"/>
  </si>
  <si>
    <t>万能水栓</t>
    <rPh sb="0" eb="2">
      <t>バンノウ</t>
    </rPh>
    <rPh sb="2" eb="4">
      <t>スイセン</t>
    </rPh>
    <phoneticPr fontId="2"/>
  </si>
  <si>
    <t>排水金物</t>
    <rPh sb="0" eb="2">
      <t>ハイスイ</t>
    </rPh>
    <rPh sb="2" eb="4">
      <t>カナモノ</t>
    </rPh>
    <phoneticPr fontId="2"/>
  </si>
  <si>
    <t>胴長水栓</t>
    <rPh sb="0" eb="2">
      <t>ドウナガ</t>
    </rPh>
    <rPh sb="2" eb="4">
      <t>スイセン</t>
    </rPh>
    <phoneticPr fontId="2"/>
  </si>
  <si>
    <t>調理台</t>
    <rPh sb="0" eb="2">
      <t>チョウリ</t>
    </rPh>
    <rPh sb="2" eb="3">
      <t>ダイ</t>
    </rPh>
    <phoneticPr fontId="2"/>
  </si>
  <si>
    <t>実験用流し</t>
    <rPh sb="0" eb="3">
      <t>ジッケンヨウ</t>
    </rPh>
    <rPh sb="3" eb="4">
      <t>ナガ</t>
    </rPh>
    <phoneticPr fontId="2"/>
  </si>
  <si>
    <t>ｺﾝﾛ台</t>
    <rPh sb="3" eb="4">
      <t>ダイ</t>
    </rPh>
    <phoneticPr fontId="2"/>
  </si>
  <si>
    <t>ﾚﾝｼﾞﾌｰﾄﾞ</t>
    <phoneticPr fontId="2"/>
  </si>
  <si>
    <t>吊戸棚</t>
    <rPh sb="0" eb="1">
      <t>ツ</t>
    </rPh>
    <rPh sb="1" eb="3">
      <t>トダナ</t>
    </rPh>
    <phoneticPr fontId="2"/>
  </si>
  <si>
    <t>温水ﾎﾞｲﾗｰ</t>
    <rPh sb="0" eb="2">
      <t>オンスイ</t>
    </rPh>
    <phoneticPr fontId="2"/>
  </si>
  <si>
    <t>温水ﾎﾟﾝﾌﾟ</t>
    <rPh sb="0" eb="2">
      <t>オンスイ</t>
    </rPh>
    <phoneticPr fontId="2"/>
  </si>
  <si>
    <t>膨張ﾀﾝｸ</t>
    <rPh sb="0" eb="2">
      <t>ボウチョウ</t>
    </rPh>
    <phoneticPr fontId="2"/>
  </si>
  <si>
    <t>100L</t>
  </si>
  <si>
    <t>ｵｲﾙｻｰﾋﾞｽﾀﾝｸ</t>
    <phoneticPr fontId="2"/>
  </si>
  <si>
    <t>200L</t>
  </si>
  <si>
    <t>ｵｲﾙｷﾞﾔｰﾎﾟﾝﾌﾟ</t>
    <phoneticPr fontId="2"/>
  </si>
  <si>
    <t>ﾌｱﾝｺﾝﾍﾞｸﾀｰ</t>
    <phoneticPr fontId="2"/>
  </si>
  <si>
    <t>ｴｱｺﾝ</t>
    <phoneticPr fontId="2"/>
  </si>
  <si>
    <t>室外機</t>
    <rPh sb="0" eb="3">
      <t>シツガイキ</t>
    </rPh>
    <phoneticPr fontId="2"/>
  </si>
  <si>
    <t>冷媒ﾌﾛﾝ回収</t>
    <rPh sb="0" eb="2">
      <t>レイバイ</t>
    </rPh>
    <rPh sb="5" eb="7">
      <t>カイシュウ</t>
    </rPh>
    <phoneticPr fontId="2"/>
  </si>
  <si>
    <t>破壊処理共</t>
    <rPh sb="0" eb="5">
      <t>ハカイショリトモ</t>
    </rPh>
    <phoneticPr fontId="2"/>
  </si>
  <si>
    <t>屋内消火栓BOX</t>
    <rPh sb="0" eb="2">
      <t>オクナイ</t>
    </rPh>
    <rPh sb="2" eb="5">
      <t>ショウカセン</t>
    </rPh>
    <phoneticPr fontId="2"/>
  </si>
  <si>
    <t>ｶﾞｽメーター</t>
    <phoneticPr fontId="2"/>
  </si>
  <si>
    <t>ｶﾞｽ湯沸器</t>
    <rPh sb="3" eb="5">
      <t>ユワ</t>
    </rPh>
    <rPh sb="5" eb="6">
      <t>キ</t>
    </rPh>
    <phoneticPr fontId="2"/>
  </si>
  <si>
    <t>壁付け灯油ﾀﾝｸ</t>
    <rPh sb="0" eb="2">
      <t>カベツ</t>
    </rPh>
    <rPh sb="3" eb="5">
      <t>トウユ</t>
    </rPh>
    <phoneticPr fontId="2"/>
  </si>
  <si>
    <t>高架水槽</t>
    <rPh sb="0" eb="4">
      <t>コウカスイソウ</t>
    </rPh>
    <phoneticPr fontId="2"/>
  </si>
  <si>
    <t>2500×3000</t>
  </si>
  <si>
    <t>基</t>
    <rPh sb="0" eb="1">
      <t>キ</t>
    </rPh>
    <phoneticPr fontId="2"/>
  </si>
  <si>
    <t>配管類（校舎）</t>
    <rPh sb="0" eb="2">
      <t>ハイカン</t>
    </rPh>
    <rPh sb="2" eb="3">
      <t>ルイ</t>
    </rPh>
    <rPh sb="4" eb="6">
      <t>コウシャ</t>
    </rPh>
    <phoneticPr fontId="2"/>
  </si>
  <si>
    <t>延べ床面積</t>
    <rPh sb="0" eb="1">
      <t>ノ</t>
    </rPh>
    <rPh sb="2" eb="3">
      <t>ユカ</t>
    </rPh>
    <rPh sb="3" eb="5">
      <t>メンセキ</t>
    </rPh>
    <phoneticPr fontId="2"/>
  </si>
  <si>
    <t>配管類（体育館）</t>
    <rPh sb="0" eb="2">
      <t>ハイカン</t>
    </rPh>
    <rPh sb="2" eb="3">
      <t>ルイ</t>
    </rPh>
    <rPh sb="4" eb="7">
      <t>タイイクカン</t>
    </rPh>
    <phoneticPr fontId="2"/>
  </si>
  <si>
    <t>（電気設備）</t>
    <phoneticPr fontId="2"/>
  </si>
  <si>
    <t>分電盤</t>
    <rPh sb="0" eb="3">
      <t>ブンデンバン</t>
    </rPh>
    <phoneticPr fontId="2"/>
  </si>
  <si>
    <t>蛍光灯</t>
    <rPh sb="0" eb="3">
      <t>ケイコウトウ</t>
    </rPh>
    <phoneticPr fontId="2"/>
  </si>
  <si>
    <t>天吊水銀灯</t>
    <rPh sb="0" eb="2">
      <t>テンツリ</t>
    </rPh>
    <rPh sb="2" eb="5">
      <t>スイギントウ</t>
    </rPh>
    <phoneticPr fontId="2"/>
  </si>
  <si>
    <t>移動式照明灯</t>
    <rPh sb="0" eb="3">
      <t>イドウシキ</t>
    </rPh>
    <rPh sb="3" eb="6">
      <t>ショウメイトウ</t>
    </rPh>
    <phoneticPr fontId="2"/>
  </si>
  <si>
    <t>ｺﾝｾﾝﾄ</t>
    <phoneticPr fontId="2"/>
  </si>
  <si>
    <t>感知器</t>
    <rPh sb="0" eb="3">
      <t>カンチキ</t>
    </rPh>
    <phoneticPr fontId="2"/>
  </si>
  <si>
    <t>大ｽﾋﾟｰｶｰ</t>
    <rPh sb="0" eb="1">
      <t>ダイ</t>
    </rPh>
    <phoneticPr fontId="2"/>
  </si>
  <si>
    <t>小ｽﾋﾟｰｶｰ</t>
    <rPh sb="0" eb="1">
      <t>ショウ</t>
    </rPh>
    <phoneticPr fontId="2"/>
  </si>
  <si>
    <t>換気扇(天井扇共)</t>
    <rPh sb="0" eb="3">
      <t>カンキセン</t>
    </rPh>
    <rPh sb="4" eb="6">
      <t>テンジョウ</t>
    </rPh>
    <rPh sb="6" eb="7">
      <t>オウギ</t>
    </rPh>
    <rPh sb="7" eb="8">
      <t>トモ</t>
    </rPh>
    <phoneticPr fontId="2"/>
  </si>
  <si>
    <t>警報盤</t>
    <rPh sb="0" eb="2">
      <t>ケイホウ</t>
    </rPh>
    <rPh sb="2" eb="3">
      <t>バン</t>
    </rPh>
    <phoneticPr fontId="2"/>
  </si>
  <si>
    <t>受信機</t>
    <rPh sb="0" eb="3">
      <t>ジュシンキ</t>
    </rPh>
    <phoneticPr fontId="2"/>
  </si>
  <si>
    <t>扇風機</t>
    <rPh sb="0" eb="3">
      <t>センプウキ</t>
    </rPh>
    <phoneticPr fontId="2"/>
  </si>
  <si>
    <t>ﾒｰﾀｰ盤</t>
    <rPh sb="4" eb="5">
      <t>バン</t>
    </rPh>
    <phoneticPr fontId="2"/>
  </si>
  <si>
    <t>安定器</t>
    <rPh sb="0" eb="3">
      <t>アンテイキ</t>
    </rPh>
    <phoneticPr fontId="2"/>
  </si>
  <si>
    <t>800×2000</t>
  </si>
  <si>
    <t>調光盤</t>
    <rPh sb="0" eb="2">
      <t>チョウコウ</t>
    </rPh>
    <rPh sb="2" eb="3">
      <t>バン</t>
    </rPh>
    <phoneticPr fontId="2"/>
  </si>
  <si>
    <t>火災報知器</t>
    <rPh sb="0" eb="5">
      <t>カサイホウチキ</t>
    </rPh>
    <phoneticPr fontId="2"/>
  </si>
  <si>
    <t>AED</t>
  </si>
  <si>
    <t>引込柱</t>
    <rPh sb="0" eb="2">
      <t>ヒキコミ</t>
    </rPh>
    <rPh sb="2" eb="3">
      <t>ハシラ</t>
    </rPh>
    <phoneticPr fontId="2"/>
  </si>
  <si>
    <t>ｺﾝｸﾘｰﾄ</t>
    <phoneticPr fontId="2"/>
  </si>
  <si>
    <t>鉄製Φ100</t>
    <rPh sb="0" eb="2">
      <t>テツセイ</t>
    </rPh>
    <phoneticPr fontId="2"/>
  </si>
  <si>
    <t>配線類（校舎）</t>
    <rPh sb="0" eb="2">
      <t>ハイセン</t>
    </rPh>
    <rPh sb="2" eb="3">
      <t>ルイ</t>
    </rPh>
    <rPh sb="4" eb="6">
      <t>コウシャ</t>
    </rPh>
    <phoneticPr fontId="2"/>
  </si>
  <si>
    <t>配線類（体育館）</t>
    <rPh sb="0" eb="2">
      <t>ハイセン</t>
    </rPh>
    <rPh sb="2" eb="3">
      <t>ルイ</t>
    </rPh>
    <rPh sb="4" eb="7">
      <t>タイイクカン</t>
    </rPh>
    <phoneticPr fontId="2"/>
  </si>
  <si>
    <t>（発生材処理費）</t>
    <rPh sb="1" eb="4">
      <t>ハッセイザイ</t>
    </rPh>
    <rPh sb="4" eb="7">
      <t>ショリヒ</t>
    </rPh>
    <phoneticPr fontId="2"/>
  </si>
  <si>
    <t>解体工事に計上</t>
    <rPh sb="0" eb="4">
      <t>カイタイコウジ</t>
    </rPh>
    <rPh sb="5" eb="7">
      <t>ケイジョウ</t>
    </rPh>
    <phoneticPr fontId="2"/>
  </si>
  <si>
    <t>ﾚﾍﾞﾙ3</t>
    <phoneticPr fontId="2"/>
  </si>
  <si>
    <t>天井　有孔石膏ﾎﾞｰﾄﾞt9</t>
    <rPh sb="0" eb="2">
      <t>テンジョウ</t>
    </rPh>
    <rPh sb="3" eb="4">
      <t>ア</t>
    </rPh>
    <rPh sb="4" eb="5">
      <t>アナ</t>
    </rPh>
    <rPh sb="5" eb="7">
      <t>セッコウ</t>
    </rPh>
    <phoneticPr fontId="2"/>
  </si>
  <si>
    <t>養生、安全対策共　集積共</t>
    <rPh sb="0" eb="2">
      <t>ヨウジョウ</t>
    </rPh>
    <rPh sb="3" eb="7">
      <t>アンゼンタイサク</t>
    </rPh>
    <rPh sb="7" eb="8">
      <t>トモ</t>
    </rPh>
    <rPh sb="9" eb="12">
      <t>シュウセキトモ</t>
    </rPh>
    <phoneticPr fontId="2"/>
  </si>
  <si>
    <t>屋上　ｱｽﾌｧﾙﾄ防水</t>
    <rPh sb="0" eb="2">
      <t>オクジョウ</t>
    </rPh>
    <rPh sb="9" eb="11">
      <t>ボウスイ</t>
    </rPh>
    <phoneticPr fontId="2"/>
  </si>
  <si>
    <t>壁　ﾛｯｸｳｰﾙt25</t>
    <rPh sb="0" eb="1">
      <t>カベ</t>
    </rPh>
    <phoneticPr fontId="2"/>
  </si>
  <si>
    <t>小　　　計</t>
    <rPh sb="0" eb="1">
      <t>ショウ</t>
    </rPh>
    <rPh sb="4" eb="5">
      <t>ケイ</t>
    </rPh>
    <phoneticPr fontId="2"/>
  </si>
  <si>
    <t>ﾚﾍﾞﾙ3（石綿に触れない位置での切断）</t>
    <rPh sb="7" eb="8">
      <t>ニ</t>
    </rPh>
    <rPh sb="8" eb="10">
      <t>フレ</t>
    </rPh>
    <rPh sb="13" eb="14">
      <t>チ</t>
    </rPh>
    <rPh sb="14" eb="16">
      <t>デノ</t>
    </rPh>
    <rPh sb="16" eb="18">
      <t>セツダン</t>
    </rPh>
    <rPh sb="18" eb="19">
      <t>）</t>
    </rPh>
    <phoneticPr fontId="2"/>
  </si>
  <si>
    <t>配管保温材除去（ｴﾙﾎﾞ）</t>
    <rPh sb="0" eb="2">
      <t>ハイカン</t>
    </rPh>
    <rPh sb="2" eb="5">
      <t>ホオンザイ</t>
    </rPh>
    <rPh sb="5" eb="7">
      <t>ジョキョ</t>
    </rPh>
    <phoneticPr fontId="2"/>
  </si>
  <si>
    <t>養生、安全対策共</t>
    <phoneticPr fontId="2"/>
  </si>
  <si>
    <t>専用廃棄袋2重詰め</t>
    <rPh sb="0" eb="2">
      <t>センヨウ</t>
    </rPh>
    <rPh sb="2" eb="5">
      <t>ハイキフクロ</t>
    </rPh>
    <rPh sb="6" eb="8">
      <t>ジュウツ</t>
    </rPh>
    <phoneticPr fontId="2"/>
  </si>
  <si>
    <t>集積共</t>
    <phoneticPr fontId="2"/>
  </si>
  <si>
    <t>屋根養生</t>
    <rPh sb="0" eb="4">
      <t>ヤネヨウジョウ</t>
    </rPh>
    <phoneticPr fontId="2"/>
  </si>
  <si>
    <t>床養生（足場設置面、ﾍﾞﾗﾝﾀﾞ面）</t>
    <rPh sb="0" eb="3">
      <t>ユカヨウジョウ</t>
    </rPh>
    <rPh sb="4" eb="6">
      <t>アシバ</t>
    </rPh>
    <rPh sb="6" eb="8">
      <t>セッチ</t>
    </rPh>
    <rPh sb="8" eb="9">
      <t>メン</t>
    </rPh>
    <rPh sb="16" eb="17">
      <t>メン</t>
    </rPh>
    <phoneticPr fontId="2"/>
  </si>
  <si>
    <t>ﾎﾟﾘｼｰﾄ0.1mm</t>
    <phoneticPr fontId="2"/>
  </si>
  <si>
    <t>開口部養生、汚れ防止養生</t>
    <rPh sb="0" eb="3">
      <t>カイコウブ</t>
    </rPh>
    <rPh sb="3" eb="5">
      <t>ヨウジョウ</t>
    </rPh>
    <rPh sb="6" eb="7">
      <t>ヨゴ</t>
    </rPh>
    <rPh sb="8" eb="10">
      <t>ボウシ</t>
    </rPh>
    <rPh sb="10" eb="12">
      <t>ヨウジョウ</t>
    </rPh>
    <phoneticPr fontId="2"/>
  </si>
  <si>
    <t>ﾎﾟﾘｼｰﾄ0.1mm、目張り</t>
    <rPh sb="12" eb="14">
      <t>メバ</t>
    </rPh>
    <phoneticPr fontId="2"/>
  </si>
  <si>
    <t>剥離剤塗布</t>
    <rPh sb="0" eb="3">
      <t>ハクリザイ</t>
    </rPh>
    <rPh sb="3" eb="5">
      <t>トフ</t>
    </rPh>
    <phoneticPr fontId="2"/>
  </si>
  <si>
    <t>環境配慮型</t>
    <phoneticPr fontId="2"/>
  </si>
  <si>
    <t>石綿含有塗材除去</t>
    <rPh sb="0" eb="2">
      <t>セキメン</t>
    </rPh>
    <rPh sb="2" eb="4">
      <t>ガンユウ</t>
    </rPh>
    <rPh sb="4" eb="6">
      <t>ヌリザイ</t>
    </rPh>
    <rPh sb="6" eb="8">
      <t>ジョキョ</t>
    </rPh>
    <phoneticPr fontId="2"/>
  </si>
  <si>
    <t>手工具ｹﾚﾝ+ｸﾞﾗｲﾝﾀﾞｰｹﾚﾝ工法(取り切れない箇所)</t>
    <rPh sb="0" eb="3">
      <t>シュコウグ</t>
    </rPh>
    <rPh sb="18" eb="20">
      <t>コウホウ</t>
    </rPh>
    <rPh sb="21" eb="22">
      <t>ト</t>
    </rPh>
    <rPh sb="23" eb="24">
      <t>キ</t>
    </rPh>
    <rPh sb="27" eb="29">
      <t>カショ</t>
    </rPh>
    <phoneticPr fontId="2"/>
  </si>
  <si>
    <t>養生材共</t>
    <rPh sb="0" eb="3">
      <t>ヨウジョウザイ</t>
    </rPh>
    <rPh sb="3" eb="4">
      <t>トモ</t>
    </rPh>
    <phoneticPr fontId="2"/>
  </si>
  <si>
    <t>粉じん飛散防止剤散布</t>
    <rPh sb="0" eb="1">
      <t>フン</t>
    </rPh>
    <rPh sb="3" eb="5">
      <t>ヒサン</t>
    </rPh>
    <rPh sb="5" eb="8">
      <t>ボウシザイ</t>
    </rPh>
    <rPh sb="8" eb="10">
      <t>サンプ</t>
    </rPh>
    <phoneticPr fontId="2"/>
  </si>
  <si>
    <t>作業場内最終清掃</t>
    <rPh sb="0" eb="4">
      <t>サギョウバナイ</t>
    </rPh>
    <rPh sb="4" eb="8">
      <t>サイシュウセイソウ</t>
    </rPh>
    <phoneticPr fontId="2"/>
  </si>
  <si>
    <t>HEPAﾌｨﾙﾀｰ付真空掃除機</t>
    <rPh sb="9" eb="10">
      <t>ツ</t>
    </rPh>
    <rPh sb="10" eb="15">
      <t>シンクウソウジキ</t>
    </rPh>
    <phoneticPr fontId="2"/>
  </si>
  <si>
    <t>工事</t>
    <rPh sb="0" eb="2">
      <t>コウジ</t>
    </rPh>
    <phoneticPr fontId="2"/>
  </si>
  <si>
    <t>安全対策費</t>
    <rPh sb="0" eb="4">
      <t>アンゼンタイサク</t>
    </rPh>
    <rPh sb="4" eb="5">
      <t>ヒ</t>
    </rPh>
    <phoneticPr fontId="2"/>
  </si>
  <si>
    <t>保護衣、保護ﾏｽｸ</t>
    <rPh sb="0" eb="3">
      <t>ホゴイ</t>
    </rPh>
    <rPh sb="4" eb="6">
      <t>ホゴ</t>
    </rPh>
    <phoneticPr fontId="2"/>
  </si>
  <si>
    <t>真空掃除機損料</t>
    <rPh sb="0" eb="5">
      <t>シンクウソウジキ</t>
    </rPh>
    <rPh sb="5" eb="7">
      <t>ソンリョウ</t>
    </rPh>
    <phoneticPr fontId="2"/>
  </si>
  <si>
    <t>資機材搬入費</t>
    <rPh sb="0" eb="3">
      <t>シキザイ</t>
    </rPh>
    <rPh sb="3" eb="6">
      <t>ハンニュウヒ</t>
    </rPh>
    <phoneticPr fontId="2"/>
  </si>
  <si>
    <t>天井　石綿板撤去</t>
    <rPh sb="0" eb="2">
      <t>テンジョウ</t>
    </rPh>
    <rPh sb="3" eb="6">
      <t>セキメンバン</t>
    </rPh>
    <rPh sb="6" eb="8">
      <t>テッキョ</t>
    </rPh>
    <phoneticPr fontId="2"/>
  </si>
  <si>
    <t>軒天　石綿板撤去</t>
    <rPh sb="0" eb="2">
      <t>ノキテン</t>
    </rPh>
    <rPh sb="3" eb="6">
      <t>セキメンバン</t>
    </rPh>
    <rPh sb="6" eb="8">
      <t>テッキョ</t>
    </rPh>
    <phoneticPr fontId="2"/>
  </si>
  <si>
    <t>床養生（足場設置面）</t>
    <rPh sb="0" eb="3">
      <t>ユカヨウジョウ</t>
    </rPh>
    <rPh sb="4" eb="6">
      <t>アシバ</t>
    </rPh>
    <rPh sb="6" eb="8">
      <t>セッチ</t>
    </rPh>
    <rPh sb="8" eb="9">
      <t>メン</t>
    </rPh>
    <phoneticPr fontId="2"/>
  </si>
  <si>
    <t>ﾎﾟﾘｼｰﾄ0.1mm+木下地</t>
    <rPh sb="12" eb="15">
      <t>モクシタジ</t>
    </rPh>
    <phoneticPr fontId="2"/>
  </si>
  <si>
    <t>床養生</t>
    <rPh sb="0" eb="3">
      <t>ユカヨウジョウ</t>
    </rPh>
    <phoneticPr fontId="2"/>
  </si>
  <si>
    <t>壁養生</t>
    <rPh sb="0" eb="1">
      <t>カベ</t>
    </rPh>
    <rPh sb="1" eb="3">
      <t>ヨウジョウ</t>
    </rPh>
    <phoneticPr fontId="2"/>
  </si>
  <si>
    <t>発生材積込費</t>
    <rPh sb="0" eb="3">
      <t>ハッセイザイ</t>
    </rPh>
    <rPh sb="3" eb="5">
      <t>ツミコミ</t>
    </rPh>
    <rPh sb="5" eb="6">
      <t>ヒ</t>
    </rPh>
    <phoneticPr fontId="2"/>
  </si>
  <si>
    <t>石綿含有産業廃棄物（ｶﾞﾗｽ陶磁器）</t>
    <rPh sb="0" eb="2">
      <t>セキメン</t>
    </rPh>
    <rPh sb="2" eb="4">
      <t>ガンユウ</t>
    </rPh>
    <rPh sb="4" eb="9">
      <t>サンギョウハイキブツ</t>
    </rPh>
    <rPh sb="14" eb="17">
      <t>トウジキ</t>
    </rPh>
    <phoneticPr fontId="2"/>
  </si>
  <si>
    <t>石綿含有産業廃棄物（石膏ﾎﾞｰﾄﾞ）</t>
    <rPh sb="0" eb="2">
      <t>セキメン</t>
    </rPh>
    <rPh sb="2" eb="4">
      <t>ガンユウ</t>
    </rPh>
    <rPh sb="4" eb="9">
      <t>サンギョウハイキブツ</t>
    </rPh>
    <rPh sb="10" eb="12">
      <t>セッコウ</t>
    </rPh>
    <phoneticPr fontId="2"/>
  </si>
  <si>
    <t>石綿含有産業廃棄物（As防水）</t>
    <rPh sb="0" eb="2">
      <t>セキメン</t>
    </rPh>
    <rPh sb="2" eb="4">
      <t>ガンユウ</t>
    </rPh>
    <rPh sb="4" eb="9">
      <t>サンギョウハイキブツ</t>
    </rPh>
    <rPh sb="12" eb="14">
      <t>ボウスイ</t>
    </rPh>
    <phoneticPr fontId="2"/>
  </si>
  <si>
    <t>石綿含有産業廃棄物（ﾛｯｸｳｰﾙ）</t>
    <rPh sb="0" eb="2">
      <t>セキメン</t>
    </rPh>
    <rPh sb="2" eb="4">
      <t>ガンユウ</t>
    </rPh>
    <rPh sb="4" eb="9">
      <t>サンギョウハイキブツ</t>
    </rPh>
    <phoneticPr fontId="2"/>
  </si>
  <si>
    <t>石綿含有産業廃棄物（汚泥）</t>
    <rPh sb="0" eb="2">
      <t>セキメン</t>
    </rPh>
    <rPh sb="2" eb="4">
      <t>ガンユウ</t>
    </rPh>
    <rPh sb="4" eb="9">
      <t>サンギョウハイキブツ</t>
    </rPh>
    <rPh sb="10" eb="12">
      <t>オデイ</t>
    </rPh>
    <phoneticPr fontId="2"/>
  </si>
  <si>
    <t>特別管理産業廃棄物（廃石綿等）</t>
    <rPh sb="4" eb="9">
      <t>サンギョウハイキブツ</t>
    </rPh>
    <phoneticPr fontId="2"/>
  </si>
  <si>
    <t>折板　下地鉄骨共　集積共</t>
    <rPh sb="0" eb="2">
      <t>セッパン</t>
    </rPh>
    <rPh sb="3" eb="5">
      <t>シタジ</t>
    </rPh>
    <rPh sb="5" eb="7">
      <t>テッコツ</t>
    </rPh>
    <rPh sb="7" eb="8">
      <t>トモ</t>
    </rPh>
    <rPh sb="9" eb="12">
      <t>シュウセキトモ</t>
    </rPh>
    <phoneticPr fontId="2"/>
  </si>
  <si>
    <t>AD800×1,800撤去</t>
    <rPh sb="11" eb="13">
      <t>テッキョ</t>
    </rPh>
    <phoneticPr fontId="2"/>
  </si>
  <si>
    <t>受水槽4000×2000×h2000撤去</t>
    <rPh sb="0" eb="3">
      <t>ジュスイソウ</t>
    </rPh>
    <rPh sb="18" eb="20">
      <t>テッキョ</t>
    </rPh>
    <phoneticPr fontId="2"/>
  </si>
  <si>
    <t>集積共</t>
    <rPh sb="0" eb="1">
      <t>シュウセキ</t>
    </rPh>
    <phoneticPr fontId="2"/>
  </si>
  <si>
    <t>付属単管ﾊﾟｲﾌﾟ小屋撤去</t>
    <rPh sb="0" eb="2">
      <t>フゾク</t>
    </rPh>
    <rPh sb="2" eb="4">
      <t>タンカン</t>
    </rPh>
    <rPh sb="9" eb="11">
      <t>コヤ</t>
    </rPh>
    <rPh sb="11" eb="13">
      <t>テッキョ</t>
    </rPh>
    <phoneticPr fontId="2"/>
  </si>
  <si>
    <t>小　　計</t>
    <rPh sb="0" eb="1">
      <t>ショウ</t>
    </rPh>
    <rPh sb="3" eb="4">
      <t>ケイ</t>
    </rPh>
    <phoneticPr fontId="2"/>
  </si>
  <si>
    <t>鉄骨造上屋分別解体</t>
    <rPh sb="0" eb="3">
      <t>テッコツゾウ</t>
    </rPh>
    <rPh sb="3" eb="5">
      <t>ウワヤ</t>
    </rPh>
    <rPh sb="5" eb="9">
      <t>ブンベツカイタイ</t>
    </rPh>
    <phoneticPr fontId="2"/>
  </si>
  <si>
    <t>基礎ｺﾝｸﾘｰﾄ取壊し</t>
    <rPh sb="0" eb="2">
      <t>キソ</t>
    </rPh>
    <rPh sb="8" eb="10">
      <t>トリコワ</t>
    </rPh>
    <phoneticPr fontId="2"/>
  </si>
  <si>
    <t>ｷｭｰﾋﾟｸﾙ撤去</t>
    <rPh sb="7" eb="9">
      <t>テッキョ</t>
    </rPh>
    <phoneticPr fontId="2"/>
  </si>
  <si>
    <t>木造上屋分別解体</t>
    <rPh sb="0" eb="2">
      <t>モクゾウ</t>
    </rPh>
    <rPh sb="2" eb="4">
      <t>ウワヤ</t>
    </rPh>
    <rPh sb="4" eb="8">
      <t>ブンベツカイタイ</t>
    </rPh>
    <phoneticPr fontId="2"/>
  </si>
  <si>
    <t>ﾀﾝｸ内中和洗浄（運搬・処分共）</t>
    <rPh sb="3" eb="4">
      <t>ナイ</t>
    </rPh>
    <rPh sb="4" eb="8">
      <t>チュウワセンジョウ</t>
    </rPh>
    <rPh sb="9" eb="11">
      <t>ウンパン</t>
    </rPh>
    <rPh sb="12" eb="14">
      <t>ショブン</t>
    </rPh>
    <rPh sb="14" eb="15">
      <t>トモ</t>
    </rPh>
    <phoneticPr fontId="2"/>
  </si>
  <si>
    <t>10klL</t>
    <phoneticPr fontId="2"/>
  </si>
  <si>
    <t>10kLﾀﾝｸ撤去</t>
    <rPh sb="7" eb="9">
      <t>テッキョ</t>
    </rPh>
    <phoneticPr fontId="2"/>
  </si>
  <si>
    <t>100人槽撤去</t>
    <rPh sb="3" eb="5">
      <t>ニンソウ</t>
    </rPh>
    <rPh sb="5" eb="7">
      <t>テッキョ</t>
    </rPh>
    <phoneticPr fontId="2"/>
  </si>
  <si>
    <t>混合くず</t>
    <rPh sb="0" eb="2">
      <t>コンゴウ</t>
    </rPh>
    <phoneticPr fontId="2"/>
  </si>
  <si>
    <t>土間ｺﾝｸﾘｰﾄ取り壊し</t>
    <rPh sb="0" eb="2">
      <t>ドマ</t>
    </rPh>
    <rPh sb="8" eb="9">
      <t>ト</t>
    </rPh>
    <rPh sb="10" eb="11">
      <t>コワ</t>
    </rPh>
    <phoneticPr fontId="2"/>
  </si>
  <si>
    <t>ｱｽﾌｧﾙﾄ舗装ｶｯﾀｰ切断</t>
    <rPh sb="6" eb="8">
      <t>ホソウ</t>
    </rPh>
    <rPh sb="12" eb="14">
      <t>セツダン</t>
    </rPh>
    <phoneticPr fontId="2"/>
  </si>
  <si>
    <t>ｱｽﾌｧﾙﾄ舗装取り壊し</t>
    <rPh sb="6" eb="8">
      <t>ホソウ</t>
    </rPh>
    <rPh sb="8" eb="9">
      <t>ト</t>
    </rPh>
    <rPh sb="10" eb="11">
      <t>コワ</t>
    </rPh>
    <phoneticPr fontId="2"/>
  </si>
  <si>
    <t>消雪ﾊﾟｲﾌﾟ切断・ﾌﾟﾗｸﾞ止め</t>
    <rPh sb="0" eb="2">
      <t>ショウセツ</t>
    </rPh>
    <rPh sb="7" eb="9">
      <t>セツダン</t>
    </rPh>
    <rPh sb="15" eb="16">
      <t>ト</t>
    </rPh>
    <phoneticPr fontId="2"/>
  </si>
  <si>
    <t>消雪ﾊﾟｲﾌﾟ撤去</t>
    <rPh sb="0" eb="2">
      <t>ショウセツ</t>
    </rPh>
    <rPh sb="7" eb="9">
      <t>テッキョ</t>
    </rPh>
    <phoneticPr fontId="2"/>
  </si>
  <si>
    <t>現場打側溝300撤去</t>
    <rPh sb="0" eb="2">
      <t>ゲンバ</t>
    </rPh>
    <rPh sb="2" eb="3">
      <t>ウ</t>
    </rPh>
    <rPh sb="3" eb="5">
      <t>ソッコウ</t>
    </rPh>
    <rPh sb="8" eb="10">
      <t>テッキョ</t>
    </rPh>
    <phoneticPr fontId="2"/>
  </si>
  <si>
    <t>H=150～800　集積共</t>
    <rPh sb="10" eb="13">
      <t>シュウセキトモ</t>
    </rPh>
    <phoneticPr fontId="2"/>
  </si>
  <si>
    <t>集水桝600撤去</t>
    <rPh sb="0" eb="3">
      <t>シュウスイマス</t>
    </rPh>
    <rPh sb="6" eb="8">
      <t>テッキョ</t>
    </rPh>
    <phoneticPr fontId="2"/>
  </si>
  <si>
    <t>集水桝450撤去</t>
    <rPh sb="0" eb="3">
      <t>シュウスイマス</t>
    </rPh>
    <rPh sb="6" eb="8">
      <t>テッキョ</t>
    </rPh>
    <phoneticPr fontId="2"/>
  </si>
  <si>
    <t>国旗掲揚ﾎﾟｰﾙ･台撤去</t>
    <rPh sb="0" eb="2">
      <t>コッキ</t>
    </rPh>
    <rPh sb="2" eb="4">
      <t>ケイヨウ</t>
    </rPh>
    <rPh sb="9" eb="11">
      <t>テッキョ</t>
    </rPh>
    <rPh sb="10" eb="12">
      <t>テッキョ</t>
    </rPh>
    <phoneticPr fontId="2"/>
  </si>
  <si>
    <t>砂場縁ｺﾝｸﾘｰﾄﾃｽﾄﾋﾟｰｽ撤去</t>
    <rPh sb="0" eb="2">
      <t>スナバ</t>
    </rPh>
    <rPh sb="2" eb="3">
      <t>フチ</t>
    </rPh>
    <rPh sb="16" eb="18">
      <t>テッキョ</t>
    </rPh>
    <phoneticPr fontId="2"/>
  </si>
  <si>
    <t>φ5000　集積共</t>
    <phoneticPr fontId="2"/>
  </si>
  <si>
    <t>φ4000　集積共</t>
    <phoneticPr fontId="2"/>
  </si>
  <si>
    <t>花壇縁ｺﾝｸﾘｰﾄﾃｽﾄﾋﾟｰｽ撤去</t>
    <rPh sb="0" eb="2">
      <t>カダン</t>
    </rPh>
    <rPh sb="2" eb="3">
      <t>フチ</t>
    </rPh>
    <rPh sb="16" eb="18">
      <t>テッキョ</t>
    </rPh>
    <phoneticPr fontId="2"/>
  </si>
  <si>
    <t>ｺﾝｸﾘｰﾄ製水槽撤去</t>
    <rPh sb="6" eb="7">
      <t>セイ</t>
    </rPh>
    <rPh sb="7" eb="9">
      <t>スイソウ</t>
    </rPh>
    <rPh sb="9" eb="11">
      <t>テッキョ</t>
    </rPh>
    <phoneticPr fontId="2"/>
  </si>
  <si>
    <t>φ900　h=350　集積共</t>
    <phoneticPr fontId="2"/>
  </si>
  <si>
    <t>石碑・校名撤去</t>
    <rPh sb="0" eb="2">
      <t>セキヒ</t>
    </rPh>
    <rPh sb="3" eb="5">
      <t>コウメイ</t>
    </rPh>
    <rPh sb="5" eb="7">
      <t>テッキョ</t>
    </rPh>
    <phoneticPr fontId="2"/>
  </si>
  <si>
    <t>石像撤去</t>
    <rPh sb="0" eb="2">
      <t>セキゾウ</t>
    </rPh>
    <rPh sb="2" eb="4">
      <t>テッキョ</t>
    </rPh>
    <phoneticPr fontId="2"/>
  </si>
  <si>
    <t>ﾀｲﾔ飛び撤去</t>
    <rPh sb="3" eb="4">
      <t>ト</t>
    </rPh>
    <rPh sb="5" eb="7">
      <t>テッキョ</t>
    </rPh>
    <phoneticPr fontId="2"/>
  </si>
  <si>
    <t>ﾅﾗφ350伐採抜根</t>
    <rPh sb="6" eb="8">
      <t>バッサイ</t>
    </rPh>
    <rPh sb="8" eb="10">
      <t>バッコン</t>
    </rPh>
    <phoneticPr fontId="2"/>
  </si>
  <si>
    <t>ﾅﾗφ300伐採抜根</t>
    <rPh sb="6" eb="8">
      <t>バッサイ</t>
    </rPh>
    <rPh sb="8" eb="10">
      <t>バッコン</t>
    </rPh>
    <phoneticPr fontId="2"/>
  </si>
  <si>
    <t>ﾅﾗφ250伐採抜根</t>
    <rPh sb="6" eb="8">
      <t>バッサイ</t>
    </rPh>
    <rPh sb="8" eb="10">
      <t>バッコン</t>
    </rPh>
    <phoneticPr fontId="2"/>
  </si>
  <si>
    <t>桜φ400伐採抜根</t>
    <rPh sb="0" eb="1">
      <t>サクラ</t>
    </rPh>
    <rPh sb="5" eb="7">
      <t>バッサイ</t>
    </rPh>
    <rPh sb="7" eb="9">
      <t>バッコン</t>
    </rPh>
    <phoneticPr fontId="2"/>
  </si>
  <si>
    <t>桜φ150伐採抜根</t>
    <rPh sb="0" eb="1">
      <t>サクラ</t>
    </rPh>
    <rPh sb="5" eb="7">
      <t>バッサイ</t>
    </rPh>
    <rPh sb="7" eb="9">
      <t>バッコン</t>
    </rPh>
    <phoneticPr fontId="2"/>
  </si>
  <si>
    <t>桜φ100伐採抜根</t>
    <rPh sb="0" eb="1">
      <t>サクラ</t>
    </rPh>
    <rPh sb="5" eb="7">
      <t>バッサイ</t>
    </rPh>
    <rPh sb="7" eb="9">
      <t>バッコン</t>
    </rPh>
    <phoneticPr fontId="2"/>
  </si>
  <si>
    <t>切株φ400抜根</t>
    <rPh sb="0" eb="1">
      <t>キ</t>
    </rPh>
    <rPh sb="1" eb="2">
      <t>カブ</t>
    </rPh>
    <rPh sb="6" eb="8">
      <t>バッコン</t>
    </rPh>
    <phoneticPr fontId="2"/>
  </si>
  <si>
    <t>庭園撤去</t>
    <rPh sb="0" eb="2">
      <t>テイエン</t>
    </rPh>
    <rPh sb="2" eb="4">
      <t>テッキョ</t>
    </rPh>
    <phoneticPr fontId="2"/>
  </si>
  <si>
    <t>残土搬出、RC-40敷均し共</t>
    <rPh sb="0" eb="2">
      <t>ザンド</t>
    </rPh>
    <rPh sb="2" eb="4">
      <t>ハンシュツ</t>
    </rPh>
    <rPh sb="10" eb="12">
      <t>シキナラ</t>
    </rPh>
    <rPh sb="13" eb="14">
      <t>トモ</t>
    </rPh>
    <phoneticPr fontId="2"/>
  </si>
  <si>
    <t>（発生材処理）</t>
    <rPh sb="1" eb="4">
      <t>ハッセイザイ</t>
    </rPh>
    <rPh sb="4" eb="6">
      <t>ショリ</t>
    </rPh>
    <phoneticPr fontId="2"/>
  </si>
  <si>
    <t>ｺﾝｸﾘｰﾄがら（無筋）</t>
    <rPh sb="9" eb="10">
      <t>ム</t>
    </rPh>
    <rPh sb="10" eb="11">
      <t>キン</t>
    </rPh>
    <phoneticPr fontId="2"/>
  </si>
  <si>
    <t>木くず（生木）</t>
    <rPh sb="0" eb="1">
      <t>キ</t>
    </rPh>
    <rPh sb="4" eb="6">
      <t>ナマキ</t>
    </rPh>
    <phoneticPr fontId="2"/>
  </si>
  <si>
    <t>木くず（雪囲い等）</t>
    <rPh sb="0" eb="1">
      <t>キ</t>
    </rPh>
    <rPh sb="4" eb="6">
      <t>ユキカコ</t>
    </rPh>
    <rPh sb="7" eb="8">
      <t>ナド</t>
    </rPh>
    <phoneticPr fontId="2"/>
  </si>
  <si>
    <t>ｱｽﾌｧﾙﾄがら</t>
    <phoneticPr fontId="2"/>
  </si>
  <si>
    <t>がれき類（石）</t>
    <rPh sb="3" eb="4">
      <t>ルイ</t>
    </rPh>
    <rPh sb="5" eb="6">
      <t>イシ</t>
    </rPh>
    <phoneticPr fontId="2"/>
  </si>
  <si>
    <t>校舎　備品ﾘｽﾄ一覧</t>
    <rPh sb="0" eb="2">
      <t>コウシャ</t>
    </rPh>
    <rPh sb="3" eb="5">
      <t>ビヒン</t>
    </rPh>
    <rPh sb="8" eb="10">
      <t>イチラン</t>
    </rPh>
    <phoneticPr fontId="2"/>
  </si>
  <si>
    <t>体育館　備品ﾘｽﾄ一覧</t>
    <rPh sb="0" eb="3">
      <t>タイイクカン</t>
    </rPh>
    <rPh sb="4" eb="6">
      <t>ビヒン</t>
    </rPh>
    <rPh sb="9" eb="11">
      <t>イチラン</t>
    </rPh>
    <phoneticPr fontId="2"/>
  </si>
  <si>
    <t>外部　備品ﾘｽﾄ一覧</t>
    <rPh sb="0" eb="2">
      <t>ガイブ</t>
    </rPh>
    <rPh sb="3" eb="5">
      <t>ビヒン</t>
    </rPh>
    <rPh sb="8" eb="10">
      <t>イチラン</t>
    </rPh>
    <phoneticPr fontId="2"/>
  </si>
  <si>
    <t>切土</t>
    <rPh sb="0" eb="2">
      <t>キリド</t>
    </rPh>
    <phoneticPr fontId="2"/>
  </si>
  <si>
    <t>発生土敷均し</t>
    <rPh sb="0" eb="3">
      <t>ハッセイド</t>
    </rPh>
    <rPh sb="3" eb="5">
      <t>シキナラ</t>
    </rPh>
    <phoneticPr fontId="2"/>
  </si>
  <si>
    <t>小運搬共</t>
    <rPh sb="0" eb="3">
      <t>コウンパン</t>
    </rPh>
    <rPh sb="3" eb="4">
      <t>トモ</t>
    </rPh>
    <phoneticPr fontId="2"/>
  </si>
  <si>
    <t>購入土敷均し</t>
    <rPh sb="0" eb="3">
      <t>コウニュウド</t>
    </rPh>
    <rPh sb="3" eb="5">
      <t>シキナラ</t>
    </rPh>
    <phoneticPr fontId="2"/>
  </si>
  <si>
    <t>土工機械運搬費</t>
    <rPh sb="0" eb="2">
      <t>ドコウ</t>
    </rPh>
    <rPh sb="2" eb="7">
      <t>キカイウンパンヒ</t>
    </rPh>
    <phoneticPr fontId="2"/>
  </si>
  <si>
    <t>1.直接仮設工事</t>
    <rPh sb="2" eb="8">
      <t>チョクセツカセツコウジ</t>
    </rPh>
    <phoneticPr fontId="2"/>
  </si>
  <si>
    <t>2.校舎棟解体工事</t>
    <rPh sb="2" eb="5">
      <t>コウシャムネ</t>
    </rPh>
    <rPh sb="5" eb="9">
      <t>カイタイコウジ</t>
    </rPh>
    <phoneticPr fontId="2"/>
  </si>
  <si>
    <t>3.体育館解体工事</t>
    <rPh sb="2" eb="5">
      <t>タイイクカン</t>
    </rPh>
    <rPh sb="5" eb="9">
      <t>カイタイコウジ</t>
    </rPh>
    <phoneticPr fontId="2"/>
  </si>
  <si>
    <t>4.ﾌﾟｰﾙ解体工事</t>
    <rPh sb="6" eb="10">
      <t>カイタイコウジ</t>
    </rPh>
    <phoneticPr fontId="2"/>
  </si>
  <si>
    <t>5.設備撤去工事</t>
    <rPh sb="2" eb="4">
      <t>セツビ</t>
    </rPh>
    <rPh sb="4" eb="8">
      <t>テッキョコウジ</t>
    </rPh>
    <phoneticPr fontId="2"/>
  </si>
  <si>
    <t>6.環境配慮工事</t>
    <rPh sb="2" eb="4">
      <t>カンキョウ</t>
    </rPh>
    <rPh sb="4" eb="6">
      <t>ハイリョ</t>
    </rPh>
    <rPh sb="6" eb="8">
      <t>コウジ</t>
    </rPh>
    <phoneticPr fontId="2"/>
  </si>
  <si>
    <t>1）「校舎棟」石綿含有成形板除去</t>
    <phoneticPr fontId="2"/>
  </si>
  <si>
    <t>3）「校舎棟」石綿含有仕上塗材除去</t>
    <rPh sb="3" eb="5">
      <t>コウシャ</t>
    </rPh>
    <rPh sb="5" eb="6">
      <t>ムネ</t>
    </rPh>
    <rPh sb="7" eb="9">
      <t>セキメン</t>
    </rPh>
    <rPh sb="9" eb="11">
      <t>ガンユウ</t>
    </rPh>
    <rPh sb="11" eb="13">
      <t>シアゲ</t>
    </rPh>
    <rPh sb="13" eb="14">
      <t>ヌリ</t>
    </rPh>
    <rPh sb="14" eb="15">
      <t>ザイ</t>
    </rPh>
    <rPh sb="15" eb="17">
      <t>ジョキョ</t>
    </rPh>
    <phoneticPr fontId="2"/>
  </si>
  <si>
    <t>4）「体育館」石綿含有成形板除去</t>
    <rPh sb="3" eb="6">
      <t>タイイクカン</t>
    </rPh>
    <rPh sb="7" eb="9">
      <t>セキメン</t>
    </rPh>
    <rPh sb="9" eb="11">
      <t>ガンユウ</t>
    </rPh>
    <rPh sb="11" eb="13">
      <t>セイケイ</t>
    </rPh>
    <rPh sb="13" eb="14">
      <t>バン</t>
    </rPh>
    <rPh sb="14" eb="16">
      <t>ジョキョ</t>
    </rPh>
    <phoneticPr fontId="2"/>
  </si>
  <si>
    <t>5）「体育館」石綿含有仕上塗材除去（外壁）</t>
    <rPh sb="3" eb="6">
      <t>タイイクカン</t>
    </rPh>
    <rPh sb="7" eb="9">
      <t>セキメン</t>
    </rPh>
    <rPh sb="9" eb="11">
      <t>ガンユウ</t>
    </rPh>
    <rPh sb="11" eb="13">
      <t>シアゲ</t>
    </rPh>
    <rPh sb="13" eb="14">
      <t>ヌリ</t>
    </rPh>
    <rPh sb="14" eb="15">
      <t>ザイ</t>
    </rPh>
    <rPh sb="15" eb="17">
      <t>ジョキョ</t>
    </rPh>
    <phoneticPr fontId="2"/>
  </si>
  <si>
    <t>6）「体育館」石綿含有仕上塗材除去（内装）</t>
    <rPh sb="3" eb="6">
      <t>タイイクカン</t>
    </rPh>
    <rPh sb="7" eb="9">
      <t>セキメン</t>
    </rPh>
    <rPh sb="9" eb="11">
      <t>ガンユウ</t>
    </rPh>
    <rPh sb="11" eb="13">
      <t>シアゲ</t>
    </rPh>
    <rPh sb="13" eb="14">
      <t>ヌリ</t>
    </rPh>
    <rPh sb="14" eb="15">
      <t>ザイ</t>
    </rPh>
    <rPh sb="15" eb="17">
      <t>ジョキョ</t>
    </rPh>
    <rPh sb="18" eb="20">
      <t>ナイソウ</t>
    </rPh>
    <phoneticPr fontId="2"/>
  </si>
  <si>
    <t>7)「受水槽棟」石綿含有仕上塗材除去</t>
    <rPh sb="3" eb="6">
      <t>ジュスイソウ</t>
    </rPh>
    <rPh sb="6" eb="7">
      <t>ムネ</t>
    </rPh>
    <rPh sb="8" eb="10">
      <t>セキメン</t>
    </rPh>
    <rPh sb="10" eb="12">
      <t>ガンユウ</t>
    </rPh>
    <rPh sb="12" eb="14">
      <t>シアゲ</t>
    </rPh>
    <rPh sb="14" eb="15">
      <t>ヌリ</t>
    </rPh>
    <rPh sb="15" eb="16">
      <t>ザイ</t>
    </rPh>
    <rPh sb="16" eb="18">
      <t>ジョキョ</t>
    </rPh>
    <phoneticPr fontId="2"/>
  </si>
  <si>
    <t>8）発生材処理費</t>
    <rPh sb="2" eb="5">
      <t>ハッセイザイ</t>
    </rPh>
    <rPh sb="5" eb="8">
      <t>ショリヒ</t>
    </rPh>
    <phoneticPr fontId="2"/>
  </si>
  <si>
    <t>7.付属施設解体工事</t>
    <rPh sb="2" eb="4">
      <t>フゾク</t>
    </rPh>
    <rPh sb="4" eb="6">
      <t>シセツ</t>
    </rPh>
    <rPh sb="6" eb="10">
      <t>カイタイコウジ</t>
    </rPh>
    <phoneticPr fontId="2"/>
  </si>
  <si>
    <t>1)受水槽室</t>
    <rPh sb="2" eb="5">
      <t>ジュスイソウ</t>
    </rPh>
    <rPh sb="5" eb="6">
      <t>シツ</t>
    </rPh>
    <phoneticPr fontId="2"/>
  </si>
  <si>
    <t>2）ｷｭｰﾋﾟｸﾙ置場</t>
    <rPh sb="9" eb="11">
      <t>オキバ</t>
    </rPh>
    <phoneticPr fontId="2"/>
  </si>
  <si>
    <t>3）物置</t>
    <rPh sb="2" eb="4">
      <t>モノオキ</t>
    </rPh>
    <phoneticPr fontId="2"/>
  </si>
  <si>
    <t>4)ｸﾞﾗｳﾝﾄﾞ物置</t>
    <rPh sb="9" eb="11">
      <t>モノオキ</t>
    </rPh>
    <phoneticPr fontId="2"/>
  </si>
  <si>
    <t>5）消火栓用受水槽</t>
    <rPh sb="2" eb="6">
      <t>ショウカセンヨウ</t>
    </rPh>
    <rPh sb="6" eb="9">
      <t>ジュスイソウ</t>
    </rPh>
    <phoneticPr fontId="2"/>
  </si>
  <si>
    <t>6）地下10kLﾀﾝｸ</t>
    <rPh sb="2" eb="4">
      <t>チカ</t>
    </rPh>
    <phoneticPr fontId="2"/>
  </si>
  <si>
    <t>7）浄化槽</t>
    <rPh sb="2" eb="5">
      <t>ジョウカソウ</t>
    </rPh>
    <phoneticPr fontId="2"/>
  </si>
  <si>
    <t>8)発生材処理費</t>
    <rPh sb="2" eb="5">
      <t>ハッセイザイ</t>
    </rPh>
    <rPh sb="5" eb="7">
      <t>ショリ</t>
    </rPh>
    <rPh sb="7" eb="8">
      <t>ヒ</t>
    </rPh>
    <phoneticPr fontId="2"/>
  </si>
  <si>
    <t>8.外構解体工事</t>
    <rPh sb="2" eb="4">
      <t>ガイコウ</t>
    </rPh>
    <rPh sb="4" eb="8">
      <t>カイタイコウジ</t>
    </rPh>
    <phoneticPr fontId="2"/>
  </si>
  <si>
    <t>9.備品撤去工事</t>
    <rPh sb="2" eb="4">
      <t>ビヒン</t>
    </rPh>
    <rPh sb="4" eb="6">
      <t>テッキョ</t>
    </rPh>
    <rPh sb="6" eb="8">
      <t>コウジ</t>
    </rPh>
    <phoneticPr fontId="2"/>
  </si>
  <si>
    <t>10.整地工事</t>
    <rPh sb="3" eb="7">
      <t>セイチコウジ</t>
    </rPh>
    <phoneticPr fontId="2"/>
  </si>
  <si>
    <t>手工具ｹﾚﾝ+ｸﾞﾗｲﾝﾀﾞｰｹﾚﾝ工法(取り切れない　　箇所)</t>
    <rPh sb="0" eb="3">
      <t>シュコウグ</t>
    </rPh>
    <rPh sb="18" eb="20">
      <t>コウホウ</t>
    </rPh>
    <rPh sb="21" eb="22">
      <t>ト</t>
    </rPh>
    <rPh sb="23" eb="24">
      <t>キ</t>
    </rPh>
    <rPh sb="29" eb="31">
      <t>カショ</t>
    </rPh>
    <phoneticPr fontId="2"/>
  </si>
  <si>
    <t>護岸ﾌﾞﾛｯｸ取り壊し（裏込、      基礎共）</t>
    <rPh sb="0" eb="2">
      <t>ゴガン</t>
    </rPh>
    <rPh sb="7" eb="8">
      <t>ト</t>
    </rPh>
    <rPh sb="9" eb="10">
      <t>コワ</t>
    </rPh>
    <rPh sb="12" eb="14">
      <t>ウラゴ</t>
    </rPh>
    <rPh sb="21" eb="23">
      <t>キソ</t>
    </rPh>
    <rPh sb="23" eb="24">
      <t>トモ</t>
    </rPh>
    <phoneticPr fontId="2"/>
  </si>
  <si>
    <t>2）「校舎棟」石綿含有配管保温材除去</t>
    <phoneticPr fontId="2"/>
  </si>
  <si>
    <t>旧五日町小学校解体工事</t>
    <rPh sb="0" eb="9">
      <t>キュウイツカマチショウガッコウカイタイ</t>
    </rPh>
    <rPh sb="9" eb="11">
      <t>コウジ</t>
    </rPh>
    <phoneticPr fontId="2"/>
  </si>
  <si>
    <t>１.直接仮設工事</t>
    <rPh sb="2" eb="4">
      <t>チョクセツ</t>
    </rPh>
    <rPh sb="4" eb="6">
      <t>カセツ</t>
    </rPh>
    <rPh sb="6" eb="8">
      <t>コウジ</t>
    </rPh>
    <phoneticPr fontId="2"/>
  </si>
  <si>
    <t>２.校舎棟解体工事</t>
    <rPh sb="2" eb="5">
      <t>コウシャトウ</t>
    </rPh>
    <rPh sb="5" eb="7">
      <t>カイタイ</t>
    </rPh>
    <rPh sb="7" eb="9">
      <t>コウジ</t>
    </rPh>
    <phoneticPr fontId="2"/>
  </si>
  <si>
    <t>３.体育館棟解体工事</t>
    <rPh sb="2" eb="5">
      <t>タイイクカン</t>
    </rPh>
    <rPh sb="5" eb="6">
      <t>トウ</t>
    </rPh>
    <rPh sb="6" eb="8">
      <t>カイタイ</t>
    </rPh>
    <rPh sb="8" eb="10">
      <t>コウジ</t>
    </rPh>
    <phoneticPr fontId="2"/>
  </si>
  <si>
    <t>４.プール解体工事</t>
    <rPh sb="5" eb="7">
      <t>カイタイ</t>
    </rPh>
    <rPh sb="7" eb="9">
      <t>コウジ</t>
    </rPh>
    <phoneticPr fontId="2"/>
  </si>
  <si>
    <t>５.設備解体工事</t>
    <rPh sb="2" eb="4">
      <t>セツビ</t>
    </rPh>
    <rPh sb="4" eb="6">
      <t>カイタイ</t>
    </rPh>
    <rPh sb="6" eb="8">
      <t>コウジ</t>
    </rPh>
    <phoneticPr fontId="2"/>
  </si>
  <si>
    <t>６.環境配慮工事</t>
    <rPh sb="2" eb="4">
      <t>カンキョウ</t>
    </rPh>
    <rPh sb="4" eb="6">
      <t>ハイリョ</t>
    </rPh>
    <rPh sb="6" eb="8">
      <t>コウジ</t>
    </rPh>
    <phoneticPr fontId="2"/>
  </si>
  <si>
    <t>７.付属施設解体工事</t>
    <rPh sb="2" eb="6">
      <t>フゾクシセツ</t>
    </rPh>
    <rPh sb="6" eb="8">
      <t>カイタイ</t>
    </rPh>
    <rPh sb="8" eb="10">
      <t>コウジ</t>
    </rPh>
    <phoneticPr fontId="2"/>
  </si>
  <si>
    <t>８.外構解体工事</t>
    <rPh sb="2" eb="4">
      <t>ガイコウ</t>
    </rPh>
    <rPh sb="4" eb="6">
      <t>カイタイ</t>
    </rPh>
    <rPh sb="6" eb="8">
      <t>コウジ</t>
    </rPh>
    <phoneticPr fontId="2"/>
  </si>
  <si>
    <t>９.備品撤去工事</t>
    <rPh sb="2" eb="4">
      <t>ビヒン</t>
    </rPh>
    <rPh sb="4" eb="6">
      <t>テッキョ</t>
    </rPh>
    <rPh sb="6" eb="8">
      <t>コウジ</t>
    </rPh>
    <phoneticPr fontId="2"/>
  </si>
  <si>
    <t>10.整地工事</t>
    <rPh sb="3" eb="5">
      <t>セイチ</t>
    </rPh>
    <rPh sb="5" eb="7">
      <t>コウジ</t>
    </rPh>
    <phoneticPr fontId="2"/>
  </si>
  <si>
    <t>共通仮設費積み上げ分</t>
    <rPh sb="0" eb="5">
      <t>キョウツウカセツヒ</t>
    </rPh>
    <rPh sb="5" eb="6">
      <t>ツ</t>
    </rPh>
    <rPh sb="7" eb="8">
      <t>ア</t>
    </rPh>
    <rPh sb="9" eb="10">
      <t>ブン</t>
    </rPh>
    <phoneticPr fontId="2"/>
  </si>
  <si>
    <t>　　　　　　　　計</t>
    <rPh sb="8" eb="9">
      <t>ケイ</t>
    </rPh>
    <phoneticPr fontId="2"/>
  </si>
  <si>
    <t>　　　　　　　合計</t>
    <rPh sb="7" eb="9">
      <t>ゴウケイ</t>
    </rPh>
    <phoneticPr fontId="2"/>
  </si>
  <si>
    <t>直接工事費</t>
    <rPh sb="0" eb="5">
      <t>チョクセツコウジヒ</t>
    </rPh>
    <phoneticPr fontId="2"/>
  </si>
  <si>
    <t>内訳書</t>
    <rPh sb="0" eb="3">
      <t>ウチワケショ</t>
    </rPh>
    <phoneticPr fontId="2"/>
  </si>
  <si>
    <t>工期 6か月</t>
    <rPh sb="0" eb="2">
      <t>コウキ</t>
    </rPh>
    <rPh sb="5" eb="6">
      <t>ゲツ</t>
    </rPh>
    <phoneticPr fontId="2"/>
  </si>
  <si>
    <t>ﾌﾛｰﾘﾝｸﾞt15+ﾗﾜﾝ合板t12+ﾊﾟｰﾁｸﾙｻﾝﾄﾞｲｯﾁﾊﾟﾈﾙt26、下地組共</t>
    <rPh sb="14" eb="16">
      <t>ゴウバン</t>
    </rPh>
    <rPh sb="41" eb="44">
      <t>シタジクミ</t>
    </rPh>
    <rPh sb="44" eb="45">
      <t>トモ</t>
    </rPh>
    <phoneticPr fontId="2"/>
  </si>
  <si>
    <t>令和</t>
    <rPh sb="0" eb="2">
      <t>レイワ</t>
    </rPh>
    <phoneticPr fontId="2"/>
  </si>
  <si>
    <t>年度</t>
    <rPh sb="0" eb="2">
      <t>ネンド</t>
    </rPh>
    <phoneticPr fontId="2"/>
  </si>
  <si>
    <t>調　査</t>
    <rPh sb="0" eb="1">
      <t>チョウ</t>
    </rPh>
    <rPh sb="2" eb="3">
      <t>ジャ</t>
    </rPh>
    <phoneticPr fontId="2"/>
  </si>
  <si>
    <t>設　計　書</t>
    <rPh sb="0" eb="1">
      <t>セツ</t>
    </rPh>
    <rPh sb="2" eb="3">
      <t>ケイ</t>
    </rPh>
    <rPh sb="4" eb="5">
      <t>ショ</t>
    </rPh>
    <phoneticPr fontId="2"/>
  </si>
  <si>
    <t>設　計</t>
    <rPh sb="0" eb="1">
      <t>セツ</t>
    </rPh>
    <rPh sb="2" eb="3">
      <t>ケイ</t>
    </rPh>
    <phoneticPr fontId="2"/>
  </si>
  <si>
    <t>工事番号</t>
    <rPh sb="0" eb="2">
      <t>コウジ</t>
    </rPh>
    <rPh sb="2" eb="4">
      <t>バンゴウ</t>
    </rPh>
    <phoneticPr fontId="2"/>
  </si>
  <si>
    <t>施工場所</t>
    <rPh sb="0" eb="2">
      <t>セコウ</t>
    </rPh>
    <rPh sb="2" eb="4">
      <t>バショ</t>
    </rPh>
    <phoneticPr fontId="2"/>
  </si>
  <si>
    <t>庁除工第1号</t>
    <rPh sb="0" eb="1">
      <t>チョウ</t>
    </rPh>
    <rPh sb="1" eb="2">
      <t>ジョ</t>
    </rPh>
    <rPh sb="2" eb="3">
      <t>コウ</t>
    </rPh>
    <rPh sb="3" eb="4">
      <t>ダイ</t>
    </rPh>
    <rPh sb="5" eb="6">
      <t>ゴウ</t>
    </rPh>
    <phoneticPr fontId="2"/>
  </si>
  <si>
    <t>南魚沼市</t>
    <rPh sb="0" eb="3">
      <t>ミナミウオヌマ</t>
    </rPh>
    <rPh sb="3" eb="4">
      <t>シ</t>
    </rPh>
    <phoneticPr fontId="2"/>
  </si>
  <si>
    <t>地内</t>
    <rPh sb="0" eb="1">
      <t>チ</t>
    </rPh>
    <rPh sb="1" eb="2">
      <t>ナイ</t>
    </rPh>
    <phoneticPr fontId="2"/>
  </si>
  <si>
    <t>実　施・元</t>
    <rPh sb="0" eb="1">
      <t>ミ</t>
    </rPh>
    <rPh sb="2" eb="3">
      <t>ホドコ</t>
    </rPh>
    <rPh sb="4" eb="5">
      <t>モト</t>
    </rPh>
    <phoneticPr fontId="2"/>
  </si>
  <si>
    <t>変　　更</t>
    <rPh sb="0" eb="1">
      <t>ヘン</t>
    </rPh>
    <rPh sb="3" eb="4">
      <t>サラ</t>
    </rPh>
    <phoneticPr fontId="2"/>
  </si>
  <si>
    <t>設　　計　　額
(内消費税額)</t>
    <rPh sb="0" eb="1">
      <t>セツ</t>
    </rPh>
    <rPh sb="3" eb="4">
      <t>ケイ</t>
    </rPh>
    <rPh sb="6" eb="7">
      <t>ガク</t>
    </rPh>
    <rPh sb="9" eb="10">
      <t>ウチ</t>
    </rPh>
    <rPh sb="10" eb="13">
      <t>ショウヒゼイ</t>
    </rPh>
    <rPh sb="13" eb="14">
      <t>ガク</t>
    </rPh>
    <phoneticPr fontId="2"/>
  </si>
  <si>
    <t>円</t>
    <rPh sb="0" eb="1">
      <t>エン</t>
    </rPh>
    <phoneticPr fontId="2"/>
  </si>
  <si>
    <t>（</t>
    <phoneticPr fontId="2"/>
  </si>
  <si>
    <t>円　）</t>
    <rPh sb="0" eb="1">
      <t>エン</t>
    </rPh>
    <phoneticPr fontId="2"/>
  </si>
  <si>
    <t>契　　約　　額
(内消費税額)</t>
    <rPh sb="0" eb="1">
      <t>チギリ</t>
    </rPh>
    <rPh sb="3" eb="4">
      <t>ヤク</t>
    </rPh>
    <rPh sb="6" eb="7">
      <t>ガク</t>
    </rPh>
    <rPh sb="9" eb="10">
      <t>ウチ</t>
    </rPh>
    <rPh sb="10" eb="13">
      <t>ショウヒゼイ</t>
    </rPh>
    <rPh sb="13" eb="14">
      <t>ガク</t>
    </rPh>
    <phoneticPr fontId="2"/>
  </si>
  <si>
    <t>　工　　　　期</t>
    <rPh sb="1" eb="2">
      <t>コウ</t>
    </rPh>
    <rPh sb="6" eb="7">
      <t>キ</t>
    </rPh>
    <phoneticPr fontId="2"/>
  </si>
  <si>
    <t>工事日数</t>
    <rPh sb="0" eb="2">
      <t>コウジ</t>
    </rPh>
    <rPh sb="2" eb="4">
      <t>ニッスウ</t>
    </rPh>
    <phoneticPr fontId="2"/>
  </si>
  <si>
    <t>日間</t>
    <rPh sb="0" eb="2">
      <t>ニチカン</t>
    </rPh>
    <phoneticPr fontId="2"/>
  </si>
  <si>
    <t>（付与日数</t>
    <rPh sb="1" eb="3">
      <t>フヨ</t>
    </rPh>
    <rPh sb="3" eb="5">
      <t>ニッスウ</t>
    </rPh>
    <phoneticPr fontId="2"/>
  </si>
  <si>
    <t>日間）</t>
    <rPh sb="0" eb="2">
      <t>ニチカン</t>
    </rPh>
    <phoneticPr fontId="2"/>
  </si>
  <si>
    <t>又は履行期限</t>
    <rPh sb="0" eb="1">
      <t>マタ</t>
    </rPh>
    <rPh sb="2" eb="4">
      <t>リコウ</t>
    </rPh>
    <rPh sb="4" eb="6">
      <t>キゲン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</si>
  <si>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</si>
  <si>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</si>
  <si>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</si>
  <si>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履行期限</t>
    <rPh sb="0" eb="2">
      <t>リコウ</t>
    </rPh>
    <rPh sb="2" eb="4">
      <t>キゲン</t>
    </rPh>
    <phoneticPr fontId="2"/>
  </si>
  <si>
    <t>設計概要</t>
    <rPh sb="0" eb="2">
      <t>セッケイ</t>
    </rPh>
    <rPh sb="2" eb="4">
      <t>ガイヨウ</t>
    </rPh>
    <phoneticPr fontId="2"/>
  </si>
  <si>
    <t>実施・元</t>
    <rPh sb="0" eb="2">
      <t>ジッシ</t>
    </rPh>
    <rPh sb="3" eb="4">
      <t>モト</t>
    </rPh>
    <phoneticPr fontId="2"/>
  </si>
  <si>
    <t>変　更</t>
    <rPh sb="0" eb="1">
      <t>ヘン</t>
    </rPh>
    <rPh sb="2" eb="3">
      <t>サラ</t>
    </rPh>
    <phoneticPr fontId="2"/>
  </si>
  <si>
    <t>1式</t>
    <rPh sb="1" eb="2">
      <t>シキ</t>
    </rPh>
    <phoneticPr fontId="31"/>
  </si>
  <si>
    <t>旧五日町小学校解体工事</t>
    <rPh sb="0" eb="1">
      <t>キュウ</t>
    </rPh>
    <rPh sb="1" eb="7">
      <t>イツカマチショウガッコウ</t>
    </rPh>
    <rPh sb="7" eb="9">
      <t>カイタイ</t>
    </rPh>
    <rPh sb="9" eb="11">
      <t>コウジ</t>
    </rPh>
    <phoneticPr fontId="2"/>
  </si>
  <si>
    <t>五日町</t>
    <rPh sb="0" eb="3">
      <t>イツカマチ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</si>
</sst>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0">
    <numFmt numFmtId="6" formatCode="&quot;¥&quot;#,##0;[Red]&quot;¥&quot;\-#,##0"/>
    <numFmt numFmtId="41" formatCode="_ * #,##0_ ;_ * \-#,##0_ ;_ * &quot;-&quot;_ ;_ @_ "/>
    <numFmt numFmtId="176" formatCode="#,##0.0&quot;℃&quot;"/>
    <numFmt numFmtId="177" formatCode="#,##0;\-#,##0;&quot;-&quot;"/>
    <numFmt numFmtId="178" formatCode="#,##0.0&quot;CMH&quot;"/>
    <numFmt numFmtId="179" formatCode="#,##0.0&quot;CMH/m2&quot;"/>
    <numFmt numFmtId="180" formatCode="#,##0.0&quot;CMH/人&quot;"/>
    <numFmt numFmtId="181" formatCode="#,##0.0&quot;kcal/h&quot;"/>
    <numFmt numFmtId="182" formatCode="#,##0.0&quot;kcal/hm2&quot;"/>
    <numFmt numFmtId="183" formatCode="#,##0&quot;kcal/h人&quot;"/>
    <numFmt numFmtId="184" formatCode="#,##0.0&quot;kcal/m3&quot;"/>
    <numFmt numFmtId="185" formatCode="#,##0.0&quot;kg/kg&quot;"/>
    <numFmt numFmtId="186" formatCode="#,##0.0&quot;L/min&quot;"/>
    <numFmt numFmtId="187" formatCode="#,##0.0&quot;L/人&quot;"/>
    <numFmt numFmtId="188" formatCode="#,##0.0&quot;m&quot;"/>
    <numFmt numFmtId="189" formatCode="#,##0.0&quot;m/s&quot;"/>
    <numFmt numFmtId="190" formatCode="#,##0.0&quot;m2&quot;"/>
    <numFmt numFmtId="191" formatCode="#,##0.0&quot;m3&quot;"/>
    <numFmt numFmtId="192" formatCode="#,##0.0&quot;m3/日&quot;"/>
    <numFmt numFmtId="193" formatCode="#,##0.0&quot;Mcal/日&quot;"/>
    <numFmt numFmtId="194" formatCode="#,##0.0&quot;Mcal/h&quot;"/>
    <numFmt numFmtId="195" formatCode="#,##0.0&quot;Mcal/hm2&quot;"/>
    <numFmt numFmtId="196" formatCode="#,##0.0&quot;USRT&quot;"/>
    <numFmt numFmtId="197" formatCode="#,##0.0&quot;USRT/m2&quot;"/>
    <numFmt numFmtId="198" formatCode="#,##0.0&quot;VA/m2&quot;"/>
    <numFmt numFmtId="199" formatCode="#,##0.0&quot;w/m2&quot;"/>
    <numFmt numFmtId="200" formatCode="#,##0&quot;φ&quot;"/>
    <numFmt numFmtId="201" formatCode="#,##0.0&quot;回/h&quot;"/>
    <numFmt numFmtId="202" formatCode="#,##0.0&quot;人/m2&quot;"/>
    <numFmt numFmtId="203" formatCode="#,##0_ "/>
    <numFmt numFmtId="204" formatCode="#,##0.00_);[Red]\(#,##0.00\)"/>
    <numFmt numFmtId="205" formatCode="#,##0_);[Red]\(#,##0\)"/>
    <numFmt numFmtId="206" formatCode="#,##0.0_);[Red]\(#,##0.0\)"/>
    <numFmt numFmtId="207" formatCode="0.0_);[Red]\(0.0\)"/>
    <numFmt numFmtId="208" formatCode="\(\ \ \ #\ \ \ \)"/>
    <numFmt numFmtId="209" formatCode="#,##0.0_ ;[Red]\-#,##0.0\ "/>
    <numFmt numFmtId="210" formatCode="\(#\)"/>
    <numFmt numFmtId="211" formatCode="#,##0;&quot;▲ &quot;#,##0"/>
    <numFmt numFmtId="212" formatCode="#,##0.0;&quot;▲ &quot;#,##0.0"/>
    <numFmt numFmtId="213" formatCode="#,##0.00;&quot;▲ &quot;#,##0.00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0"/>
      <name val="細明朝体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ＭＳ 明朝"/>
      <family val="1"/>
      <charset val="128"/>
    </font>
    <font>
      <b/>
      <sz val="12"/>
      <name val="ＭＳ Ｐ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3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9"/>
      <name val="ＭＳ 明朝"/>
      <family val="1"/>
      <charset val="128"/>
    </font>
    <font>
      <u/>
      <sz val="8.6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9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6"/>
      <name val="明朝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 diagonalDown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5">
    <xf numFmtId="0" fontId="0" fillId="0" borderId="0">
      <alignment vertical="center"/>
    </xf>
    <xf numFmtId="176" fontId="6" fillId="0" borderId="1"/>
    <xf numFmtId="177" fontId="7" fillId="0" borderId="0" applyFill="0" applyBorder="0" applyAlignment="0"/>
    <xf numFmtId="178" fontId="6" fillId="0" borderId="1"/>
    <xf numFmtId="179" fontId="6" fillId="0" borderId="1"/>
    <xf numFmtId="180" fontId="6" fillId="0" borderId="1"/>
    <xf numFmtId="0" fontId="8" fillId="0" borderId="0">
      <alignment horizontal="left"/>
    </xf>
    <xf numFmtId="0" fontId="9" fillId="0" borderId="2" applyNumberFormat="0" applyAlignment="0" applyProtection="0">
      <alignment horizontal="left" vertical="center"/>
    </xf>
    <xf numFmtId="0" fontId="9" fillId="0" borderId="3">
      <alignment horizontal="left" vertical="center"/>
    </xf>
    <xf numFmtId="181" fontId="6" fillId="0" borderId="1"/>
    <xf numFmtId="182" fontId="6" fillId="0" borderId="1"/>
    <xf numFmtId="183" fontId="6" fillId="0" borderId="1"/>
    <xf numFmtId="184" fontId="6" fillId="0" borderId="1"/>
    <xf numFmtId="185" fontId="6" fillId="0" borderId="1"/>
    <xf numFmtId="186" fontId="6" fillId="0" borderId="1"/>
    <xf numFmtId="187" fontId="6" fillId="0" borderId="1"/>
    <xf numFmtId="188" fontId="6" fillId="0" borderId="1"/>
    <xf numFmtId="189" fontId="6" fillId="0" borderId="1"/>
    <xf numFmtId="190" fontId="6" fillId="0" borderId="1"/>
    <xf numFmtId="191" fontId="6" fillId="0" borderId="1"/>
    <xf numFmtId="192" fontId="6" fillId="0" borderId="1"/>
    <xf numFmtId="193" fontId="6" fillId="0" borderId="1"/>
    <xf numFmtId="194" fontId="6" fillId="0" borderId="1"/>
    <xf numFmtId="195" fontId="6" fillId="0" borderId="1"/>
    <xf numFmtId="0" fontId="10" fillId="0" borderId="0"/>
    <xf numFmtId="4" fontId="8" fillId="0" borderId="0">
      <alignment horizontal="right"/>
    </xf>
    <xf numFmtId="4" fontId="11" fillId="0" borderId="0">
      <alignment horizontal="right"/>
    </xf>
    <xf numFmtId="0" fontId="12" fillId="0" borderId="0">
      <alignment horizontal="left"/>
    </xf>
    <xf numFmtId="0" fontId="13" fillId="0" borderId="0">
      <alignment horizontal="center"/>
    </xf>
    <xf numFmtId="0" fontId="14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196" fontId="6" fillId="0" borderId="1"/>
    <xf numFmtId="197" fontId="6" fillId="0" borderId="1"/>
    <xf numFmtId="198" fontId="6" fillId="0" borderId="1"/>
    <xf numFmtId="199" fontId="6" fillId="0" borderId="1"/>
    <xf numFmtId="200" fontId="6" fillId="0" borderId="1"/>
    <xf numFmtId="0" fontId="1" fillId="0" borderId="4"/>
    <xf numFmtId="201" fontId="6" fillId="0" borderId="1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202" fontId="6" fillId="0" borderId="1"/>
    <xf numFmtId="0" fontId="1" fillId="0" borderId="0"/>
    <xf numFmtId="0" fontId="5" fillId="0" borderId="0"/>
    <xf numFmtId="0" fontId="1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6" fontId="1" fillId="0" borderId="0" applyFont="0" applyFill="0" applyBorder="0" applyAlignment="0" applyProtection="0"/>
    <xf numFmtId="0" fontId="1" fillId="0" borderId="0"/>
  </cellStyleXfs>
  <cellXfs count="34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7" fillId="0" borderId="16" xfId="0" applyFont="1" applyBorder="1" applyAlignment="1"/>
    <xf numFmtId="0" fontId="17" fillId="0" borderId="12" xfId="0" applyFont="1" applyBorder="1" applyAlignment="1">
      <alignment horizontal="left" wrapText="1"/>
    </xf>
    <xf numFmtId="0" fontId="17" fillId="0" borderId="12" xfId="0" applyFont="1" applyBorder="1" applyAlignment="1">
      <alignment horizontal="center"/>
    </xf>
    <xf numFmtId="204" fontId="17" fillId="0" borderId="12" xfId="0" applyNumberFormat="1" applyFont="1" applyBorder="1" applyAlignment="1"/>
    <xf numFmtId="205" fontId="17" fillId="0" borderId="12" xfId="57" applyNumberFormat="1" applyFont="1" applyFill="1" applyBorder="1" applyAlignment="1">
      <alignment horizontal="right"/>
    </xf>
    <xf numFmtId="0" fontId="18" fillId="0" borderId="16" xfId="0" applyFont="1" applyBorder="1">
      <alignment vertical="center"/>
    </xf>
    <xf numFmtId="0" fontId="18" fillId="0" borderId="13" xfId="0" applyFont="1" applyBorder="1" applyAlignment="1"/>
    <xf numFmtId="0" fontId="19" fillId="0" borderId="6" xfId="0" applyFont="1" applyBorder="1" applyAlignment="1">
      <alignment horizontal="left"/>
    </xf>
    <xf numFmtId="0" fontId="18" fillId="0" borderId="7" xfId="0" applyFont="1" applyBorder="1" applyAlignment="1">
      <alignment horizontal="right"/>
    </xf>
    <xf numFmtId="0" fontId="18" fillId="0" borderId="16" xfId="0" applyFont="1" applyBorder="1" applyAlignment="1">
      <alignment horizontal="left"/>
    </xf>
    <xf numFmtId="0" fontId="18" fillId="0" borderId="12" xfId="0" applyFont="1" applyBorder="1" applyAlignment="1">
      <alignment horizontal="right"/>
    </xf>
    <xf numFmtId="203" fontId="21" fillId="0" borderId="12" xfId="57" applyNumberFormat="1" applyFont="1" applyFill="1" applyBorder="1" applyAlignment="1">
      <alignment horizontal="right"/>
    </xf>
    <xf numFmtId="0" fontId="18" fillId="0" borderId="12" xfId="0" applyFont="1" applyBorder="1" applyAlignment="1">
      <alignment vertical="center" wrapText="1"/>
    </xf>
    <xf numFmtId="0" fontId="18" fillId="0" borderId="9" xfId="0" applyFont="1" applyBorder="1" applyAlignment="1"/>
    <xf numFmtId="0" fontId="18" fillId="0" borderId="28" xfId="0" applyFont="1" applyBorder="1" applyAlignment="1"/>
    <xf numFmtId="204" fontId="17" fillId="0" borderId="16" xfId="0" applyNumberFormat="1" applyFont="1" applyBorder="1" applyAlignment="1"/>
    <xf numFmtId="10" fontId="23" fillId="0" borderId="12" xfId="0" applyNumberFormat="1" applyFont="1" applyBorder="1" applyAlignment="1">
      <alignment horizontal="left" wrapText="1"/>
    </xf>
    <xf numFmtId="0" fontId="18" fillId="0" borderId="17" xfId="0" applyFont="1" applyBorder="1" applyAlignment="1">
      <alignment horizontal="left"/>
    </xf>
    <xf numFmtId="0" fontId="3" fillId="0" borderId="0" xfId="0" applyFont="1" applyAlignment="1">
      <alignment horizontal="right"/>
    </xf>
    <xf numFmtId="203" fontId="4" fillId="0" borderId="0" xfId="0" applyNumberFormat="1" applyFont="1" applyAlignment="1">
      <alignment horizontal="right"/>
    </xf>
    <xf numFmtId="203" fontId="3" fillId="0" borderId="0" xfId="0" applyNumberFormat="1" applyFont="1" applyAlignment="1">
      <alignment horizontal="left"/>
    </xf>
    <xf numFmtId="203" fontId="18" fillId="0" borderId="12" xfId="57" applyNumberFormat="1" applyFont="1" applyFill="1" applyBorder="1" applyAlignment="1">
      <alignment horizontal="right"/>
    </xf>
    <xf numFmtId="203" fontId="18" fillId="0" borderId="15" xfId="57" applyNumberFormat="1" applyFont="1" applyFill="1" applyBorder="1" applyAlignment="1">
      <alignment horizontal="right"/>
    </xf>
    <xf numFmtId="0" fontId="16" fillId="0" borderId="5" xfId="0" applyFont="1" applyBorder="1" applyAlignment="1"/>
    <xf numFmtId="0" fontId="16" fillId="0" borderId="5" xfId="0" applyFont="1" applyBorder="1" applyAlignment="1">
      <alignment wrapText="1"/>
    </xf>
    <xf numFmtId="204" fontId="16" fillId="0" borderId="5" xfId="0" applyNumberFormat="1" applyFont="1" applyBorder="1" applyAlignment="1"/>
    <xf numFmtId="0" fontId="16" fillId="0" borderId="5" xfId="0" applyFont="1" applyBorder="1" applyAlignment="1">
      <alignment horizontal="center"/>
    </xf>
    <xf numFmtId="0" fontId="18" fillId="0" borderId="0" xfId="0" quotePrefix="1" applyFont="1" applyAlignment="1">
      <alignment horizontal="center"/>
    </xf>
    <xf numFmtId="0" fontId="17" fillId="0" borderId="8" xfId="0" applyFont="1" applyBorder="1">
      <alignment vertical="center"/>
    </xf>
    <xf numFmtId="0" fontId="17" fillId="0" borderId="7" xfId="0" applyFont="1" applyBorder="1" applyAlignment="1">
      <alignment horizontal="center" vertical="center"/>
    </xf>
    <xf numFmtId="0" fontId="17" fillId="0" borderId="29" xfId="0" applyFont="1" applyBorder="1" applyAlignment="1">
      <alignment vertical="center" wrapText="1"/>
    </xf>
    <xf numFmtId="204" fontId="17" fillId="0" borderId="12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27" xfId="0" applyFont="1" applyBorder="1" applyAlignment="1">
      <alignment vertical="center" wrapText="1"/>
    </xf>
    <xf numFmtId="205" fontId="17" fillId="0" borderId="12" xfId="0" applyNumberFormat="1" applyFont="1" applyBorder="1" applyAlignment="1">
      <alignment horizontal="center"/>
    </xf>
    <xf numFmtId="205" fontId="17" fillId="0" borderId="13" xfId="0" applyNumberFormat="1" applyFont="1" applyBorder="1" applyAlignment="1">
      <alignment horizontal="right"/>
    </xf>
    <xf numFmtId="204" fontId="18" fillId="0" borderId="30" xfId="0" applyNumberFormat="1" applyFont="1" applyBorder="1" applyAlignment="1">
      <alignment horizontal="right"/>
    </xf>
    <xf numFmtId="205" fontId="18" fillId="0" borderId="12" xfId="0" applyNumberFormat="1" applyFont="1" applyBorder="1" applyAlignment="1">
      <alignment horizontal="center"/>
    </xf>
    <xf numFmtId="205" fontId="18" fillId="0" borderId="12" xfId="0" applyNumberFormat="1" applyFont="1" applyBorder="1" applyAlignment="1">
      <alignment horizontal="right"/>
    </xf>
    <xf numFmtId="205" fontId="17" fillId="0" borderId="12" xfId="0" applyNumberFormat="1" applyFont="1" applyBorder="1" applyAlignment="1">
      <alignment horizontal="right"/>
    </xf>
    <xf numFmtId="0" fontId="18" fillId="0" borderId="0" xfId="0" applyFont="1" applyAlignment="1">
      <alignment horizontal="center" vertical="center"/>
    </xf>
    <xf numFmtId="204" fontId="17" fillId="0" borderId="30" xfId="0" applyNumberFormat="1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205" fontId="17" fillId="0" borderId="19" xfId="0" applyNumberFormat="1" applyFont="1" applyBorder="1" applyAlignment="1">
      <alignment horizontal="right"/>
    </xf>
    <xf numFmtId="0" fontId="17" fillId="0" borderId="12" xfId="57" applyNumberFormat="1" applyFont="1" applyFill="1" applyBorder="1" applyAlignment="1">
      <alignment horizontal="right"/>
    </xf>
    <xf numFmtId="205" fontId="17" fillId="0" borderId="20" xfId="57" applyNumberFormat="1" applyFont="1" applyFill="1" applyBorder="1" applyAlignment="1">
      <alignment horizontal="right"/>
    </xf>
    <xf numFmtId="0" fontId="17" fillId="0" borderId="15" xfId="0" applyFont="1" applyBorder="1" applyAlignment="1">
      <alignment horizontal="left" wrapText="1"/>
    </xf>
    <xf numFmtId="0" fontId="17" fillId="0" borderId="15" xfId="0" applyFont="1" applyBorder="1" applyAlignment="1">
      <alignment horizontal="center"/>
    </xf>
    <xf numFmtId="205" fontId="17" fillId="0" borderId="21" xfId="0" applyNumberFormat="1" applyFont="1" applyBorder="1" applyAlignment="1">
      <alignment horizontal="right"/>
    </xf>
    <xf numFmtId="204" fontId="17" fillId="0" borderId="17" xfId="0" applyNumberFormat="1" applyFont="1" applyBorder="1" applyAlignment="1">
      <alignment horizontal="right"/>
    </xf>
    <xf numFmtId="0" fontId="17" fillId="0" borderId="15" xfId="0" applyFont="1" applyBorder="1" applyAlignment="1">
      <alignment horizontal="right"/>
    </xf>
    <xf numFmtId="205" fontId="17" fillId="0" borderId="15" xfId="57" applyNumberFormat="1" applyFont="1" applyFill="1" applyBorder="1" applyAlignment="1">
      <alignment horizontal="right"/>
    </xf>
    <xf numFmtId="205" fontId="17" fillId="0" borderId="15" xfId="0" applyNumberFormat="1" applyFont="1" applyBorder="1" applyAlignment="1">
      <alignment horizontal="right"/>
    </xf>
    <xf numFmtId="0" fontId="18" fillId="0" borderId="24" xfId="0" applyFont="1" applyBorder="1" applyAlignment="1"/>
    <xf numFmtId="0" fontId="17" fillId="0" borderId="11" xfId="0" applyFont="1" applyBorder="1" applyAlignment="1">
      <alignment horizontal="left" wrapText="1"/>
    </xf>
    <xf numFmtId="204" fontId="17" fillId="0" borderId="11" xfId="0" applyNumberFormat="1" applyFont="1" applyBorder="1" applyAlignment="1"/>
    <xf numFmtId="0" fontId="17" fillId="0" borderId="11" xfId="0" applyFont="1" applyBorder="1" applyAlignment="1">
      <alignment horizontal="center"/>
    </xf>
    <xf numFmtId="205" fontId="17" fillId="0" borderId="11" xfId="0" applyNumberFormat="1" applyFont="1" applyBorder="1" applyAlignment="1">
      <alignment horizontal="right"/>
    </xf>
    <xf numFmtId="205" fontId="18" fillId="0" borderId="11" xfId="0" applyNumberFormat="1" applyFont="1" applyBorder="1" applyAlignment="1">
      <alignment horizontal="right"/>
    </xf>
    <xf numFmtId="204" fontId="17" fillId="0" borderId="11" xfId="0" applyNumberFormat="1" applyFont="1" applyBorder="1" applyAlignment="1">
      <alignment horizontal="right"/>
    </xf>
    <xf numFmtId="0" fontId="17" fillId="0" borderId="11" xfId="0" applyFont="1" applyBorder="1" applyAlignment="1">
      <alignment horizontal="right"/>
    </xf>
    <xf numFmtId="205" fontId="17" fillId="0" borderId="11" xfId="57" applyNumberFormat="1" applyFont="1" applyFill="1" applyBorder="1" applyAlignment="1">
      <alignment horizontal="right"/>
    </xf>
    <xf numFmtId="0" fontId="18" fillId="0" borderId="11" xfId="0" applyFont="1" applyBorder="1" applyAlignment="1"/>
    <xf numFmtId="204" fontId="17" fillId="0" borderId="17" xfId="0" applyNumberFormat="1" applyFont="1" applyBorder="1" applyAlignment="1"/>
    <xf numFmtId="0" fontId="18" fillId="0" borderId="14" xfId="0" applyFont="1" applyBorder="1" applyAlignment="1"/>
    <xf numFmtId="0" fontId="18" fillId="0" borderId="13" xfId="0" applyFont="1" applyBorder="1">
      <alignment vertical="center"/>
    </xf>
    <xf numFmtId="0" fontId="18" fillId="0" borderId="14" xfId="0" applyFont="1" applyBorder="1">
      <alignment vertical="center"/>
    </xf>
    <xf numFmtId="0" fontId="18" fillId="0" borderId="0" xfId="0" applyFont="1" applyAlignment="1"/>
    <xf numFmtId="0" fontId="17" fillId="0" borderId="18" xfId="0" applyFont="1" applyBorder="1" applyAlignment="1">
      <alignment horizontal="center"/>
    </xf>
    <xf numFmtId="205" fontId="17" fillId="0" borderId="18" xfId="0" applyNumberFormat="1" applyFont="1" applyBorder="1" applyAlignment="1">
      <alignment horizontal="right"/>
    </xf>
    <xf numFmtId="204" fontId="17" fillId="0" borderId="31" xfId="0" applyNumberFormat="1" applyFont="1" applyBorder="1" applyAlignment="1"/>
    <xf numFmtId="205" fontId="18" fillId="0" borderId="32" xfId="0" applyNumberFormat="1" applyFont="1" applyBorder="1" applyAlignment="1">
      <alignment horizontal="right"/>
    </xf>
    <xf numFmtId="204" fontId="17" fillId="0" borderId="23" xfId="0" applyNumberFormat="1" applyFont="1" applyBorder="1" applyAlignment="1"/>
    <xf numFmtId="205" fontId="17" fillId="0" borderId="20" xfId="0" applyNumberFormat="1" applyFont="1" applyBorder="1" applyAlignment="1">
      <alignment horizontal="right"/>
    </xf>
    <xf numFmtId="0" fontId="17" fillId="0" borderId="20" xfId="0" applyFont="1" applyBorder="1" applyAlignment="1">
      <alignment horizontal="center"/>
    </xf>
    <xf numFmtId="205" fontId="17" fillId="0" borderId="20" xfId="0" applyNumberFormat="1" applyFont="1" applyBorder="1" applyAlignment="1">
      <alignment horizontal="center"/>
    </xf>
    <xf numFmtId="204" fontId="17" fillId="0" borderId="16" xfId="0" applyNumberFormat="1" applyFont="1" applyBorder="1" applyAlignment="1">
      <alignment horizontal="right"/>
    </xf>
    <xf numFmtId="0" fontId="17" fillId="0" borderId="0" xfId="0" applyFont="1" applyAlignment="1">
      <alignment horizontal="left" wrapText="1"/>
    </xf>
    <xf numFmtId="204" fontId="17" fillId="0" borderId="0" xfId="0" applyNumberFormat="1" applyFont="1" applyAlignment="1"/>
    <xf numFmtId="0" fontId="17" fillId="0" borderId="0" xfId="0" applyFont="1" applyAlignment="1">
      <alignment horizontal="center"/>
    </xf>
    <xf numFmtId="205" fontId="17" fillId="0" borderId="0" xfId="0" applyNumberFormat="1" applyFont="1" applyAlignment="1">
      <alignment horizontal="right"/>
    </xf>
    <xf numFmtId="205" fontId="18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205" fontId="17" fillId="0" borderId="0" xfId="57" applyNumberFormat="1" applyFont="1" applyFill="1" applyBorder="1" applyAlignment="1">
      <alignment horizontal="right"/>
    </xf>
    <xf numFmtId="206" fontId="17" fillId="0" borderId="12" xfId="57" applyNumberFormat="1" applyFont="1" applyFill="1" applyBorder="1" applyAlignment="1">
      <alignment horizontal="right"/>
    </xf>
    <xf numFmtId="0" fontId="18" fillId="0" borderId="0" xfId="0" applyFont="1" applyAlignment="1">
      <alignment vertical="center" wrapText="1"/>
    </xf>
    <xf numFmtId="204" fontId="18" fillId="0" borderId="0" xfId="0" applyNumberFormat="1" applyFont="1">
      <alignment vertical="center"/>
    </xf>
    <xf numFmtId="208" fontId="17" fillId="2" borderId="0" xfId="0" applyNumberFormat="1" applyFont="1" applyFill="1" applyAlignment="1">
      <alignment horizontal="right" shrinkToFit="1"/>
    </xf>
    <xf numFmtId="0" fontId="17" fillId="0" borderId="22" xfId="0" applyFont="1" applyBorder="1" applyAlignment="1">
      <alignment horizontal="left" indent="1"/>
    </xf>
    <xf numFmtId="0" fontId="24" fillId="0" borderId="12" xfId="0" applyFont="1" applyBorder="1" applyAlignment="1">
      <alignment horizontal="left" shrinkToFit="1"/>
    </xf>
    <xf numFmtId="209" fontId="17" fillId="0" borderId="12" xfId="0" applyNumberFormat="1" applyFont="1" applyBorder="1" applyAlignment="1"/>
    <xf numFmtId="41" fontId="17" fillId="0" borderId="12" xfId="0" applyNumberFormat="1" applyFont="1" applyBorder="1" applyAlignment="1">
      <alignment horizontal="center"/>
    </xf>
    <xf numFmtId="0" fontId="17" fillId="0" borderId="13" xfId="0" applyFont="1" applyBorder="1" applyAlignment="1"/>
    <xf numFmtId="0" fontId="17" fillId="0" borderId="22" xfId="0" applyFont="1" applyBorder="1" applyAlignment="1">
      <alignment horizontal="left" indent="2"/>
    </xf>
    <xf numFmtId="10" fontId="17" fillId="0" borderId="12" xfId="0" applyNumberFormat="1" applyFont="1" applyBorder="1" applyAlignment="1">
      <alignment horizontal="left" wrapText="1" indent="1"/>
    </xf>
    <xf numFmtId="41" fontId="17" fillId="0" borderId="12" xfId="0" applyNumberFormat="1" applyFont="1" applyBorder="1" applyAlignment="1">
      <alignment horizontal="right"/>
    </xf>
    <xf numFmtId="204" fontId="17" fillId="0" borderId="30" xfId="0" applyNumberFormat="1" applyFont="1" applyBorder="1" applyAlignment="1"/>
    <xf numFmtId="0" fontId="17" fillId="0" borderId="16" xfId="0" applyFont="1" applyBorder="1" applyAlignment="1">
      <alignment horizontal="left" indent="1"/>
    </xf>
    <xf numFmtId="41" fontId="17" fillId="0" borderId="12" xfId="57" applyNumberFormat="1" applyFont="1" applyFill="1" applyBorder="1" applyAlignment="1">
      <alignment horizontal="right"/>
    </xf>
    <xf numFmtId="0" fontId="17" fillId="0" borderId="16" xfId="0" applyFont="1" applyBorder="1" applyAlignment="1">
      <alignment horizontal="left" indent="3"/>
    </xf>
    <xf numFmtId="0" fontId="17" fillId="0" borderId="16" xfId="0" applyFont="1" applyBorder="1" applyAlignment="1">
      <alignment horizontal="left" indent="2"/>
    </xf>
    <xf numFmtId="0" fontId="17" fillId="0" borderId="12" xfId="0" applyFont="1" applyBorder="1" applyAlignment="1"/>
    <xf numFmtId="0" fontId="17" fillId="0" borderId="19" xfId="0" applyFont="1" applyBorder="1" applyAlignment="1"/>
    <xf numFmtId="0" fontId="17" fillId="0" borderId="16" xfId="0" applyFont="1" applyBorder="1" applyAlignment="1">
      <alignment horizontal="left" shrinkToFit="1"/>
    </xf>
    <xf numFmtId="0" fontId="17" fillId="0" borderId="12" xfId="0" applyFont="1" applyBorder="1" applyAlignment="1">
      <alignment wrapText="1"/>
    </xf>
    <xf numFmtId="0" fontId="17" fillId="0" borderId="17" xfId="0" applyFont="1" applyBorder="1" applyAlignment="1">
      <alignment horizontal="left" shrinkToFit="1"/>
    </xf>
    <xf numFmtId="0" fontId="17" fillId="0" borderId="15" xfId="0" applyFont="1" applyBorder="1" applyAlignment="1">
      <alignment wrapText="1"/>
    </xf>
    <xf numFmtId="209" fontId="17" fillId="0" borderId="15" xfId="0" applyNumberFormat="1" applyFont="1" applyBorder="1" applyAlignment="1"/>
    <xf numFmtId="41" fontId="17" fillId="0" borderId="21" xfId="0" applyNumberFormat="1" applyFont="1" applyBorder="1" applyAlignment="1">
      <alignment horizontal="right"/>
    </xf>
    <xf numFmtId="0" fontId="17" fillId="0" borderId="14" xfId="0" applyFont="1" applyBorder="1" applyAlignment="1"/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9" fillId="0" borderId="6" xfId="0" applyFont="1" applyBorder="1" applyAlignment="1">
      <alignment horizontal="left" indent="1" shrinkToFit="1"/>
    </xf>
    <xf numFmtId="0" fontId="18" fillId="0" borderId="7" xfId="0" applyFont="1" applyBorder="1" applyAlignment="1">
      <alignment shrinkToFit="1"/>
    </xf>
    <xf numFmtId="203" fontId="18" fillId="0" borderId="7" xfId="57" applyNumberFormat="1" applyFont="1" applyFill="1" applyBorder="1" applyAlignment="1">
      <alignment shrinkToFit="1"/>
    </xf>
    <xf numFmtId="41" fontId="18" fillId="0" borderId="7" xfId="57" applyNumberFormat="1" applyFont="1" applyFill="1" applyBorder="1" applyAlignment="1"/>
    <xf numFmtId="41" fontId="18" fillId="0" borderId="7" xfId="0" applyNumberFormat="1" applyFont="1" applyBorder="1" applyAlignment="1"/>
    <xf numFmtId="41" fontId="18" fillId="0" borderId="8" xfId="0" applyNumberFormat="1" applyFont="1" applyBorder="1" applyAlignment="1"/>
    <xf numFmtId="0" fontId="18" fillId="0" borderId="16" xfId="0" applyFont="1" applyBorder="1" applyAlignment="1">
      <alignment horizontal="left" indent="1" shrinkToFit="1"/>
    </xf>
    <xf numFmtId="0" fontId="18" fillId="0" borderId="12" xfId="0" applyFont="1" applyBorder="1" applyAlignment="1">
      <alignment shrinkToFit="1"/>
    </xf>
    <xf numFmtId="203" fontId="18" fillId="0" borderId="12" xfId="57" applyNumberFormat="1" applyFont="1" applyFill="1" applyBorder="1" applyAlignment="1">
      <alignment shrinkToFit="1"/>
    </xf>
    <xf numFmtId="41" fontId="18" fillId="0" borderId="12" xfId="57" applyNumberFormat="1" applyFont="1" applyFill="1" applyBorder="1" applyAlignment="1"/>
    <xf numFmtId="41" fontId="18" fillId="0" borderId="12" xfId="0" applyNumberFormat="1" applyFont="1" applyBorder="1" applyAlignment="1"/>
    <xf numFmtId="41" fontId="18" fillId="0" borderId="13" xfId="0" applyNumberFormat="1" applyFont="1" applyBorder="1" applyAlignment="1"/>
    <xf numFmtId="203" fontId="18" fillId="0" borderId="12" xfId="0" applyNumberFormat="1" applyFont="1" applyBorder="1" applyAlignment="1">
      <alignment shrinkToFit="1"/>
    </xf>
    <xf numFmtId="203" fontId="18" fillId="0" borderId="12" xfId="57" applyNumberFormat="1" applyFont="1" applyFill="1" applyBorder="1" applyAlignment="1">
      <alignment horizontal="right" shrinkToFit="1"/>
    </xf>
    <xf numFmtId="9" fontId="18" fillId="0" borderId="12" xfId="0" quotePrefix="1" applyNumberFormat="1" applyFont="1" applyBorder="1" applyAlignment="1">
      <alignment horizontal="center" shrinkToFit="1"/>
    </xf>
    <xf numFmtId="0" fontId="18" fillId="0" borderId="17" xfId="0" applyFont="1" applyBorder="1" applyAlignment="1">
      <alignment horizontal="left" indent="1" shrinkToFit="1"/>
    </xf>
    <xf numFmtId="203" fontId="18" fillId="0" borderId="15" xfId="0" applyNumberFormat="1" applyFont="1" applyBorder="1" applyAlignment="1">
      <alignment shrinkToFit="1"/>
    </xf>
    <xf numFmtId="41" fontId="19" fillId="0" borderId="15" xfId="0" applyNumberFormat="1" applyFont="1" applyBorder="1" applyAlignment="1"/>
    <xf numFmtId="41" fontId="19" fillId="0" borderId="14" xfId="0" applyNumberFormat="1" applyFont="1" applyBorder="1" applyAlignment="1"/>
    <xf numFmtId="210" fontId="18" fillId="0" borderId="0" xfId="0" quotePrefix="1" applyNumberFormat="1" applyFont="1" applyAlignment="1">
      <alignment horizontal="center"/>
    </xf>
    <xf numFmtId="0" fontId="17" fillId="0" borderId="12" xfId="0" applyFont="1" applyBorder="1" applyAlignment="1">
      <alignment horizontal="left" shrinkToFit="1"/>
    </xf>
    <xf numFmtId="49" fontId="24" fillId="2" borderId="12" xfId="62" applyNumberFormat="1" applyFont="1" applyFill="1" applyBorder="1" applyAlignment="1">
      <alignment shrinkToFit="1"/>
    </xf>
    <xf numFmtId="0" fontId="18" fillId="0" borderId="16" xfId="0" applyFont="1" applyBorder="1" applyAlignment="1">
      <alignment horizontal="left" indent="1"/>
    </xf>
    <xf numFmtId="0" fontId="3" fillId="0" borderId="16" xfId="0" applyFont="1" applyBorder="1" applyAlignment="1">
      <alignment horizontal="center"/>
    </xf>
    <xf numFmtId="0" fontId="22" fillId="0" borderId="28" xfId="0" applyFont="1" applyBorder="1" applyAlignment="1"/>
    <xf numFmtId="38" fontId="18" fillId="0" borderId="0" xfId="0" applyNumberFormat="1" applyFont="1">
      <alignment vertical="center"/>
    </xf>
    <xf numFmtId="1" fontId="18" fillId="0" borderId="0" xfId="0" applyNumberFormat="1" applyFont="1">
      <alignment vertical="center"/>
    </xf>
    <xf numFmtId="0" fontId="18" fillId="0" borderId="38" xfId="0" applyFont="1" applyBorder="1">
      <alignment vertical="center"/>
    </xf>
    <xf numFmtId="0" fontId="17" fillId="0" borderId="16" xfId="0" applyFont="1" applyBorder="1" applyAlignment="1">
      <alignment horizontal="center" vertical="center"/>
    </xf>
    <xf numFmtId="204" fontId="18" fillId="0" borderId="16" xfId="0" applyNumberFormat="1" applyFont="1" applyBorder="1" applyAlignment="1">
      <alignment horizontal="right"/>
    </xf>
    <xf numFmtId="49" fontId="24" fillId="0" borderId="16" xfId="62" applyNumberFormat="1" applyFont="1" applyBorder="1" applyAlignment="1">
      <alignment shrinkToFit="1"/>
    </xf>
    <xf numFmtId="0" fontId="17" fillId="0" borderId="17" xfId="0" applyFont="1" applyBorder="1" applyAlignment="1">
      <alignment horizontal="center"/>
    </xf>
    <xf numFmtId="0" fontId="17" fillId="0" borderId="0" xfId="0" applyFont="1" applyAlignment="1"/>
    <xf numFmtId="0" fontId="20" fillId="0" borderId="16" xfId="0" applyFont="1" applyBorder="1" applyAlignment="1">
      <alignment shrinkToFit="1"/>
    </xf>
    <xf numFmtId="0" fontId="17" fillId="0" borderId="16" xfId="0" applyFont="1" applyBorder="1" applyAlignment="1">
      <alignment shrinkToFit="1"/>
    </xf>
    <xf numFmtId="0" fontId="17" fillId="0" borderId="16" xfId="0" applyFont="1" applyBorder="1" applyAlignment="1">
      <alignment horizontal="center" shrinkToFit="1"/>
    </xf>
    <xf numFmtId="0" fontId="17" fillId="0" borderId="11" xfId="0" applyFont="1" applyBorder="1" applyAlignment="1"/>
    <xf numFmtId="49" fontId="24" fillId="0" borderId="16" xfId="62" applyNumberFormat="1" applyFont="1" applyBorder="1" applyAlignment="1">
      <alignment horizontal="center" shrinkToFit="1"/>
    </xf>
    <xf numFmtId="49" fontId="24" fillId="0" borderId="16" xfId="62" applyNumberFormat="1" applyFont="1" applyBorder="1" applyAlignment="1">
      <alignment vertical="center" shrinkToFit="1"/>
    </xf>
    <xf numFmtId="49" fontId="17" fillId="0" borderId="16" xfId="62" applyNumberFormat="1" applyFont="1" applyBorder="1" applyAlignment="1">
      <alignment shrinkToFit="1"/>
    </xf>
    <xf numFmtId="0" fontId="17" fillId="0" borderId="0" xfId="0" applyFont="1" applyAlignment="1">
      <alignment horizontal="left" indent="1"/>
    </xf>
    <xf numFmtId="41" fontId="18" fillId="0" borderId="12" xfId="0" applyNumberFormat="1" applyFont="1" applyBorder="1" applyAlignment="1">
      <alignment horizontal="right"/>
    </xf>
    <xf numFmtId="41" fontId="18" fillId="0" borderId="12" xfId="57" applyNumberFormat="1" applyFont="1" applyFill="1" applyBorder="1" applyAlignment="1">
      <alignment horizontal="right"/>
    </xf>
    <xf numFmtId="0" fontId="18" fillId="0" borderId="8" xfId="0" applyFont="1" applyBorder="1">
      <alignment vertical="center"/>
    </xf>
    <xf numFmtId="0" fontId="18" fillId="0" borderId="13" xfId="0" applyFont="1" applyBorder="1" applyAlignment="1">
      <alignment horizontal="center" vertical="center"/>
    </xf>
    <xf numFmtId="203" fontId="18" fillId="0" borderId="15" xfId="0" applyNumberFormat="1" applyFont="1" applyBorder="1" applyAlignment="1">
      <alignment horizontal="right" shrinkToFit="1"/>
    </xf>
    <xf numFmtId="41" fontId="17" fillId="0" borderId="13" xfId="0" applyNumberFormat="1" applyFont="1" applyBorder="1" applyAlignment="1">
      <alignment horizontal="right" shrinkToFit="1"/>
    </xf>
    <xf numFmtId="41" fontId="17" fillId="0" borderId="13" xfId="0" applyNumberFormat="1" applyFont="1" applyBorder="1" applyAlignment="1">
      <alignment shrinkToFit="1"/>
    </xf>
    <xf numFmtId="0" fontId="24" fillId="0" borderId="28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38" fontId="21" fillId="0" borderId="7" xfId="56" applyFont="1" applyFill="1" applyBorder="1" applyAlignment="1">
      <alignment horizontal="right"/>
    </xf>
    <xf numFmtId="0" fontId="24" fillId="0" borderId="16" xfId="0" applyFont="1" applyBorder="1" applyAlignment="1">
      <alignment horizontal="left" vertical="center" indent="1"/>
    </xf>
    <xf numFmtId="0" fontId="24" fillId="0" borderId="12" xfId="0" applyFont="1" applyBorder="1">
      <alignment vertical="center"/>
    </xf>
    <xf numFmtId="212" fontId="24" fillId="0" borderId="12" xfId="0" applyNumberFormat="1" applyFont="1" applyBorder="1">
      <alignment vertical="center"/>
    </xf>
    <xf numFmtId="0" fontId="24" fillId="0" borderId="12" xfId="0" applyFont="1" applyBorder="1" applyAlignment="1">
      <alignment horizontal="center" vertical="center"/>
    </xf>
    <xf numFmtId="211" fontId="24" fillId="0" borderId="12" xfId="56" applyNumberFormat="1" applyFont="1" applyFill="1" applyBorder="1" applyAlignment="1" applyProtection="1">
      <alignment vertical="center"/>
    </xf>
    <xf numFmtId="211" fontId="24" fillId="0" borderId="13" xfId="56" applyNumberFormat="1" applyFont="1" applyBorder="1" applyAlignment="1" applyProtection="1">
      <alignment vertical="center"/>
    </xf>
    <xf numFmtId="0" fontId="24" fillId="0" borderId="16" xfId="0" applyFont="1" applyBorder="1">
      <alignment vertical="center"/>
    </xf>
    <xf numFmtId="0" fontId="24" fillId="0" borderId="16" xfId="0" applyFont="1" applyBorder="1" applyAlignment="1">
      <alignment horizontal="center" vertical="center"/>
    </xf>
    <xf numFmtId="204" fontId="17" fillId="0" borderId="15" xfId="0" applyNumberFormat="1" applyFont="1" applyBorder="1" applyAlignment="1"/>
    <xf numFmtId="205" fontId="17" fillId="0" borderId="14" xfId="0" applyNumberFormat="1" applyFont="1" applyBorder="1" applyAlignment="1">
      <alignment horizontal="right"/>
    </xf>
    <xf numFmtId="0" fontId="24" fillId="0" borderId="16" xfId="0" applyFont="1" applyBorder="1" applyAlignment="1">
      <alignment horizontal="left" vertical="center"/>
    </xf>
    <xf numFmtId="38" fontId="17" fillId="0" borderId="13" xfId="56" applyFont="1" applyFill="1" applyBorder="1" applyAlignment="1"/>
    <xf numFmtId="0" fontId="24" fillId="0" borderId="17" xfId="0" applyFont="1" applyBorder="1" applyAlignment="1">
      <alignment horizontal="left" vertical="center" indent="1"/>
    </xf>
    <xf numFmtId="0" fontId="24" fillId="0" borderId="15" xfId="0" applyFont="1" applyBorder="1">
      <alignment vertical="center"/>
    </xf>
    <xf numFmtId="212" fontId="24" fillId="0" borderId="15" xfId="0" applyNumberFormat="1" applyFont="1" applyBorder="1">
      <alignment vertical="center"/>
    </xf>
    <xf numFmtId="0" fontId="24" fillId="0" borderId="15" xfId="0" applyFont="1" applyBorder="1" applyAlignment="1">
      <alignment horizontal="center" vertical="center"/>
    </xf>
    <xf numFmtId="211" fontId="24" fillId="0" borderId="15" xfId="56" applyNumberFormat="1" applyFont="1" applyFill="1" applyBorder="1" applyAlignment="1" applyProtection="1">
      <alignment vertical="center"/>
    </xf>
    <xf numFmtId="211" fontId="24" fillId="0" borderId="14" xfId="56" applyNumberFormat="1" applyFont="1" applyBorder="1" applyAlignment="1" applyProtection="1">
      <alignment vertical="center"/>
    </xf>
    <xf numFmtId="207" fontId="17" fillId="0" borderId="12" xfId="0" applyNumberFormat="1" applyFont="1" applyBorder="1" applyAlignment="1" applyProtection="1">
      <protection locked="0"/>
    </xf>
    <xf numFmtId="0" fontId="17" fillId="0" borderId="12" xfId="0" applyFont="1" applyBorder="1" applyAlignment="1" applyProtection="1">
      <alignment horizontal="center"/>
      <protection locked="0"/>
    </xf>
    <xf numFmtId="38" fontId="17" fillId="0" borderId="12" xfId="56" applyFont="1" applyFill="1" applyBorder="1" applyAlignment="1"/>
    <xf numFmtId="0" fontId="17" fillId="0" borderId="12" xfId="0" applyFont="1" applyBorder="1" applyAlignment="1" applyProtection="1">
      <alignment vertical="center" shrinkToFit="1"/>
      <protection locked="0"/>
    </xf>
    <xf numFmtId="207" fontId="17" fillId="0" borderId="12" xfId="56" applyNumberFormat="1" applyFont="1" applyBorder="1" applyAlignment="1" applyProtection="1">
      <protection locked="0"/>
    </xf>
    <xf numFmtId="0" fontId="24" fillId="0" borderId="15" xfId="0" applyFont="1" applyBorder="1" applyAlignment="1">
      <alignment vertical="center" wrapText="1" shrinkToFit="1"/>
    </xf>
    <xf numFmtId="0" fontId="24" fillId="0" borderId="12" xfId="0" applyFont="1" applyBorder="1" applyAlignment="1">
      <alignment vertical="center" wrapText="1" shrinkToFit="1"/>
    </xf>
    <xf numFmtId="0" fontId="17" fillId="0" borderId="12" xfId="0" applyFont="1" applyBorder="1" applyAlignment="1" applyProtection="1">
      <alignment horizontal="left" shrinkToFit="1"/>
      <protection locked="0"/>
    </xf>
    <xf numFmtId="0" fontId="27" fillId="0" borderId="12" xfId="0" applyFont="1" applyBorder="1">
      <alignment vertical="center"/>
    </xf>
    <xf numFmtId="0" fontId="24" fillId="0" borderId="15" xfId="0" applyFont="1" applyBorder="1" applyAlignment="1">
      <alignment vertical="center" wrapText="1"/>
    </xf>
    <xf numFmtId="0" fontId="24" fillId="0" borderId="11" xfId="0" applyFont="1" applyBorder="1" applyAlignment="1">
      <alignment horizontal="left" vertical="center" indent="1"/>
    </xf>
    <xf numFmtId="0" fontId="22" fillId="0" borderId="11" xfId="0" applyFont="1" applyBorder="1" applyAlignment="1">
      <alignment vertical="center" wrapText="1"/>
    </xf>
    <xf numFmtId="212" fontId="24" fillId="0" borderId="11" xfId="0" applyNumberFormat="1" applyFont="1" applyBorder="1">
      <alignment vertical="center"/>
    </xf>
    <xf numFmtId="0" fontId="24" fillId="0" borderId="11" xfId="0" applyFont="1" applyBorder="1" applyAlignment="1">
      <alignment horizontal="center" vertical="center"/>
    </xf>
    <xf numFmtId="211" fontId="24" fillId="0" borderId="11" xfId="56" applyNumberFormat="1" applyFont="1" applyFill="1" applyBorder="1" applyAlignment="1" applyProtection="1">
      <alignment vertical="center"/>
    </xf>
    <xf numFmtId="211" fontId="24" fillId="0" borderId="11" xfId="56" applyNumberFormat="1" applyFont="1" applyBorder="1" applyAlignment="1" applyProtection="1">
      <alignment vertical="center"/>
    </xf>
    <xf numFmtId="0" fontId="24" fillId="0" borderId="12" xfId="0" applyFont="1" applyBorder="1" applyAlignment="1">
      <alignment vertical="center" wrapText="1"/>
    </xf>
    <xf numFmtId="211" fontId="24" fillId="0" borderId="13" xfId="0" applyNumberFormat="1" applyFont="1" applyBorder="1">
      <alignment vertical="center"/>
    </xf>
    <xf numFmtId="0" fontId="24" fillId="0" borderId="16" xfId="0" applyFont="1" applyBorder="1" applyAlignment="1">
      <alignment horizontal="left" vertical="center" wrapText="1" indent="1"/>
    </xf>
    <xf numFmtId="213" fontId="24" fillId="0" borderId="12" xfId="0" applyNumberFormat="1" applyFont="1" applyBorder="1">
      <alignment vertical="center"/>
    </xf>
    <xf numFmtId="0" fontId="24" fillId="0" borderId="17" xfId="0" applyFont="1" applyBorder="1">
      <alignment vertical="center"/>
    </xf>
    <xf numFmtId="0" fontId="24" fillId="0" borderId="12" xfId="0" applyFont="1" applyBorder="1" applyAlignment="1">
      <alignment horizontal="left" vertical="center"/>
    </xf>
    <xf numFmtId="0" fontId="24" fillId="0" borderId="16" xfId="0" applyFont="1" applyBorder="1" applyAlignment="1">
      <alignment vertical="center" wrapText="1"/>
    </xf>
    <xf numFmtId="0" fontId="24" fillId="0" borderId="17" xfId="0" applyFont="1" applyBorder="1" applyAlignment="1">
      <alignment horizontal="center" vertical="center"/>
    </xf>
    <xf numFmtId="203" fontId="18" fillId="0" borderId="7" xfId="57" applyNumberFormat="1" applyFont="1" applyFill="1" applyBorder="1" applyAlignment="1">
      <alignment horizontal="right"/>
    </xf>
    <xf numFmtId="203" fontId="28" fillId="0" borderId="7" xfId="57" applyNumberFormat="1" applyFont="1" applyFill="1" applyBorder="1" applyAlignment="1">
      <alignment horizontal="right"/>
    </xf>
    <xf numFmtId="0" fontId="18" fillId="0" borderId="7" xfId="0" applyFont="1" applyBorder="1" applyAlignment="1">
      <alignment horizontal="left"/>
    </xf>
    <xf numFmtId="203" fontId="18" fillId="0" borderId="12" xfId="57" applyNumberFormat="1" applyFont="1" applyFill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12" xfId="0" applyFont="1" applyBorder="1" applyAlignment="1">
      <alignment horizontal="center"/>
    </xf>
    <xf numFmtId="0" fontId="18" fillId="0" borderId="12" xfId="0" applyFont="1" applyBorder="1">
      <alignment vertical="center"/>
    </xf>
    <xf numFmtId="0" fontId="29" fillId="0" borderId="12" xfId="0" applyFont="1" applyBorder="1" applyAlignment="1">
      <alignment horizontal="right"/>
    </xf>
    <xf numFmtId="203" fontId="18" fillId="0" borderId="18" xfId="57" applyNumberFormat="1" applyFont="1" applyFill="1" applyBorder="1" applyAlignment="1">
      <alignment horizontal="left"/>
    </xf>
    <xf numFmtId="0" fontId="29" fillId="0" borderId="18" xfId="0" applyFont="1" applyBorder="1" applyAlignment="1">
      <alignment horizontal="right"/>
    </xf>
    <xf numFmtId="0" fontId="18" fillId="0" borderId="9" xfId="0" applyFont="1" applyBorder="1">
      <alignment vertical="center"/>
    </xf>
    <xf numFmtId="0" fontId="18" fillId="0" borderId="15" xfId="0" applyFont="1" applyBorder="1" applyAlignment="1">
      <alignment horizontal="center"/>
    </xf>
    <xf numFmtId="203" fontId="18" fillId="0" borderId="15" xfId="0" applyNumberFormat="1" applyFont="1" applyBorder="1" applyAlignment="1">
      <alignment horizontal="left"/>
    </xf>
    <xf numFmtId="0" fontId="18" fillId="0" borderId="15" xfId="0" applyFont="1" applyBorder="1" applyAlignment="1">
      <alignment horizontal="right"/>
    </xf>
    <xf numFmtId="38" fontId="24" fillId="0" borderId="13" xfId="56" applyFont="1" applyBorder="1" applyAlignment="1" applyProtection="1">
      <alignment vertical="center"/>
    </xf>
    <xf numFmtId="38" fontId="18" fillId="0" borderId="12" xfId="56" applyFont="1" applyFill="1" applyBorder="1" applyAlignment="1">
      <alignment horizontal="right"/>
    </xf>
    <xf numFmtId="38" fontId="18" fillId="0" borderId="15" xfId="56" applyFont="1" applyBorder="1" applyAlignment="1">
      <alignment horizontal="right"/>
    </xf>
    <xf numFmtId="203" fontId="3" fillId="0" borderId="0" xfId="0" applyNumberFormat="1" applyFont="1" applyAlignment="1">
      <alignment horizontal="right"/>
    </xf>
    <xf numFmtId="0" fontId="1" fillId="0" borderId="0" xfId="0" applyFont="1">
      <alignment vertical="center"/>
    </xf>
    <xf numFmtId="38" fontId="18" fillId="0" borderId="0" xfId="56" applyFont="1" applyAlignment="1"/>
    <xf numFmtId="38" fontId="17" fillId="2" borderId="0" xfId="56" applyFont="1" applyFill="1" applyAlignment="1">
      <alignment horizontal="right" shrinkToFit="1"/>
    </xf>
    <xf numFmtId="38" fontId="18" fillId="0" borderId="0" xfId="56" applyFont="1">
      <alignment vertical="center"/>
    </xf>
    <xf numFmtId="41" fontId="17" fillId="0" borderId="14" xfId="0" applyNumberFormat="1" applyFont="1" applyBorder="1" applyAlignment="1">
      <alignment shrinkToFit="1"/>
    </xf>
    <xf numFmtId="0" fontId="24" fillId="0" borderId="12" xfId="0" applyFont="1" applyBorder="1" applyAlignment="1">
      <alignment vertical="center" shrinkToFit="1"/>
    </xf>
    <xf numFmtId="38" fontId="0" fillId="2" borderId="0" xfId="56" applyFont="1" applyFill="1" applyAlignment="1">
      <alignment horizontal="right" shrinkToFit="1"/>
    </xf>
    <xf numFmtId="0" fontId="30" fillId="0" borderId="13" xfId="0" applyFont="1" applyBorder="1" applyAlignment="1">
      <alignment shrinkToFit="1"/>
    </xf>
    <xf numFmtId="38" fontId="30" fillId="0" borderId="13" xfId="56" applyFont="1" applyBorder="1" applyAlignment="1"/>
    <xf numFmtId="0" fontId="18" fillId="0" borderId="41" xfId="60" applyFont="1" applyBorder="1"/>
    <xf numFmtId="0" fontId="18" fillId="0" borderId="11" xfId="60" applyFont="1" applyBorder="1" applyAlignment="1">
      <alignment vertical="center"/>
    </xf>
    <xf numFmtId="0" fontId="18" fillId="0" borderId="11" xfId="60" applyFont="1" applyBorder="1" applyAlignment="1">
      <alignment horizontal="center" vertical="center"/>
    </xf>
    <xf numFmtId="0" fontId="18" fillId="0" borderId="11" xfId="60" applyFont="1" applyBorder="1" applyAlignment="1">
      <alignment horizontal="right" vertical="center"/>
    </xf>
    <xf numFmtId="0" fontId="18" fillId="0" borderId="11" xfId="60" applyFont="1" applyBorder="1"/>
    <xf numFmtId="0" fontId="18" fillId="0" borderId="0" xfId="60" applyFont="1"/>
    <xf numFmtId="0" fontId="18" fillId="0" borderId="42" xfId="60" applyFont="1" applyBorder="1"/>
    <xf numFmtId="0" fontId="18" fillId="0" borderId="0" xfId="60" applyFont="1" applyAlignment="1">
      <alignment horizontal="center"/>
    </xf>
    <xf numFmtId="0" fontId="18" fillId="0" borderId="1" xfId="60" applyFont="1" applyBorder="1" applyAlignment="1">
      <alignment vertical="center"/>
    </xf>
    <xf numFmtId="0" fontId="18" fillId="0" borderId="44" xfId="60" applyFont="1" applyBorder="1" applyAlignment="1">
      <alignment vertical="center"/>
    </xf>
    <xf numFmtId="0" fontId="18" fillId="0" borderId="45" xfId="60" applyFont="1" applyBorder="1" applyAlignment="1">
      <alignment vertical="center"/>
    </xf>
    <xf numFmtId="0" fontId="18" fillId="0" borderId="44" xfId="60" applyFont="1" applyBorder="1" applyAlignment="1">
      <alignment horizontal="right" vertical="center"/>
    </xf>
    <xf numFmtId="0" fontId="18" fillId="0" borderId="27" xfId="60" applyFont="1" applyBorder="1" applyAlignment="1">
      <alignment vertical="center"/>
    </xf>
    <xf numFmtId="0" fontId="18" fillId="0" borderId="0" xfId="60" applyFont="1" applyAlignment="1">
      <alignment horizontal="right" vertical="center"/>
    </xf>
    <xf numFmtId="0" fontId="18" fillId="0" borderId="0" xfId="60" applyFont="1" applyAlignment="1">
      <alignment vertical="center"/>
    </xf>
    <xf numFmtId="0" fontId="18" fillId="0" borderId="49" xfId="60" applyFont="1" applyBorder="1"/>
    <xf numFmtId="0" fontId="18" fillId="0" borderId="48" xfId="60" applyFont="1" applyBorder="1" applyAlignment="1">
      <alignment horizontal="right" vertical="center"/>
    </xf>
    <xf numFmtId="0" fontId="18" fillId="0" borderId="48" xfId="60" applyFont="1" applyBorder="1"/>
    <xf numFmtId="0" fontId="18" fillId="0" borderId="50" xfId="60" applyFont="1" applyBorder="1"/>
    <xf numFmtId="0" fontId="18" fillId="0" borderId="45" xfId="60" applyFont="1" applyBorder="1"/>
    <xf numFmtId="0" fontId="18" fillId="0" borderId="44" xfId="60" applyFont="1" applyBorder="1"/>
    <xf numFmtId="0" fontId="18" fillId="0" borderId="27" xfId="60" applyFont="1" applyBorder="1"/>
    <xf numFmtId="0" fontId="18" fillId="0" borderId="51" xfId="60" applyFont="1" applyBorder="1"/>
    <xf numFmtId="0" fontId="18" fillId="0" borderId="51" xfId="60" applyFont="1" applyBorder="1" applyAlignment="1">
      <alignment vertical="center"/>
    </xf>
    <xf numFmtId="0" fontId="18" fillId="0" borderId="50" xfId="60" applyFont="1" applyBorder="1" applyAlignment="1">
      <alignment vertical="center"/>
    </xf>
    <xf numFmtId="0" fontId="18" fillId="0" borderId="44" xfId="60" applyFont="1" applyBorder="1" applyAlignment="1">
      <alignment horizontal="center" vertical="center"/>
    </xf>
    <xf numFmtId="0" fontId="18" fillId="0" borderId="27" xfId="60" applyFont="1" applyBorder="1" applyAlignment="1">
      <alignment horizontal="center" vertical="center"/>
    </xf>
    <xf numFmtId="0" fontId="18" fillId="0" borderId="48" xfId="60" applyFont="1" applyBorder="1" applyAlignment="1">
      <alignment horizontal="center" vertical="center"/>
    </xf>
    <xf numFmtId="0" fontId="18" fillId="0" borderId="0" xfId="60" applyFont="1" applyAlignment="1">
      <alignment horizontal="center" vertical="center"/>
    </xf>
    <xf numFmtId="0" fontId="18" fillId="0" borderId="0" xfId="60" applyFont="1" applyAlignment="1">
      <alignment horizontal="left"/>
    </xf>
    <xf numFmtId="0" fontId="24" fillId="0" borderId="0" xfId="60" applyFont="1"/>
    <xf numFmtId="0" fontId="18" fillId="0" borderId="5" xfId="60" applyFont="1" applyBorder="1"/>
    <xf numFmtId="0" fontId="18" fillId="0" borderId="5" xfId="60" applyFont="1" applyBorder="1" applyAlignment="1">
      <alignment horizontal="center" vertical="center"/>
    </xf>
    <xf numFmtId="0" fontId="18" fillId="0" borderId="55" xfId="60" applyFont="1" applyBorder="1"/>
    <xf numFmtId="0" fontId="18" fillId="0" borderId="7" xfId="60" applyFont="1" applyBorder="1" applyAlignment="1">
      <alignment horizontal="center" vertical="center"/>
    </xf>
    <xf numFmtId="0" fontId="18" fillId="0" borderId="12" xfId="60" applyFont="1" applyBorder="1" applyAlignment="1">
      <alignment horizontal="center" vertical="center"/>
    </xf>
    <xf numFmtId="0" fontId="18" fillId="0" borderId="7" xfId="60" applyFont="1" applyBorder="1"/>
    <xf numFmtId="0" fontId="18" fillId="0" borderId="8" xfId="60" applyFont="1" applyBorder="1"/>
    <xf numFmtId="0" fontId="18" fillId="0" borderId="12" xfId="60" applyFont="1" applyBorder="1"/>
    <xf numFmtId="0" fontId="18" fillId="0" borderId="13" xfId="60" applyFont="1" applyBorder="1"/>
    <xf numFmtId="0" fontId="28" fillId="0" borderId="42" xfId="60" applyFont="1" applyBorder="1" applyAlignment="1">
      <alignment horizontal="center" vertical="center" shrinkToFit="1"/>
    </xf>
    <xf numFmtId="0" fontId="28" fillId="0" borderId="0" xfId="60" applyFont="1" applyAlignment="1">
      <alignment horizontal="center" vertical="center" shrinkToFit="1"/>
    </xf>
    <xf numFmtId="0" fontId="28" fillId="0" borderId="0" xfId="60" applyFont="1" applyAlignment="1">
      <alignment horizontal="center" vertical="center"/>
    </xf>
    <xf numFmtId="0" fontId="18" fillId="0" borderId="22" xfId="60" applyFont="1" applyBorder="1" applyAlignment="1">
      <alignment horizontal="center" vertical="center"/>
    </xf>
    <xf numFmtId="0" fontId="18" fillId="0" borderId="43" xfId="60" applyFont="1" applyBorder="1" applyAlignment="1">
      <alignment horizontal="center" vertical="center"/>
    </xf>
    <xf numFmtId="0" fontId="18" fillId="0" borderId="30" xfId="60" applyFont="1" applyBorder="1" applyAlignment="1">
      <alignment horizontal="center" vertical="center"/>
    </xf>
    <xf numFmtId="0" fontId="18" fillId="0" borderId="19" xfId="60" applyFont="1" applyBorder="1" applyAlignment="1">
      <alignment horizontal="center" vertical="center"/>
    </xf>
    <xf numFmtId="0" fontId="18" fillId="0" borderId="28" xfId="60" applyFont="1" applyBorder="1" applyAlignment="1">
      <alignment horizontal="center" vertical="center"/>
    </xf>
    <xf numFmtId="0" fontId="14" fillId="0" borderId="43" xfId="60" applyFont="1" applyBorder="1" applyAlignment="1">
      <alignment horizontal="center" vertical="center"/>
    </xf>
    <xf numFmtId="0" fontId="14" fillId="0" borderId="44" xfId="60" applyFont="1" applyBorder="1" applyAlignment="1">
      <alignment horizontal="center" vertical="center"/>
    </xf>
    <xf numFmtId="0" fontId="14" fillId="0" borderId="44" xfId="60" applyFont="1" applyBorder="1" applyAlignment="1">
      <alignment vertical="center"/>
    </xf>
    <xf numFmtId="0" fontId="18" fillId="0" borderId="46" xfId="60" applyFont="1" applyBorder="1"/>
    <xf numFmtId="0" fontId="18" fillId="0" borderId="47" xfId="60" applyFont="1" applyBorder="1"/>
    <xf numFmtId="0" fontId="18" fillId="0" borderId="13" xfId="60" applyFont="1" applyBorder="1" applyAlignment="1">
      <alignment horizontal="center" vertical="center"/>
    </xf>
    <xf numFmtId="0" fontId="18" fillId="0" borderId="48" xfId="60" applyFont="1" applyBorder="1" applyAlignment="1">
      <alignment horizontal="center" vertical="center"/>
    </xf>
    <xf numFmtId="0" fontId="18" fillId="0" borderId="45" xfId="60" applyFont="1" applyBorder="1" applyAlignment="1">
      <alignment horizontal="left" vertical="center" indent="1"/>
    </xf>
    <xf numFmtId="0" fontId="18" fillId="0" borderId="44" xfId="60" applyFont="1" applyBorder="1" applyAlignment="1">
      <alignment horizontal="left" vertical="center" indent="1"/>
    </xf>
    <xf numFmtId="0" fontId="18" fillId="0" borderId="16" xfId="60" applyFont="1" applyBorder="1" applyAlignment="1">
      <alignment horizontal="center" vertical="center" wrapText="1"/>
    </xf>
    <xf numFmtId="0" fontId="18" fillId="0" borderId="16" xfId="60" applyFont="1" applyBorder="1" applyAlignment="1">
      <alignment horizontal="center" vertical="center"/>
    </xf>
    <xf numFmtId="3" fontId="28" fillId="0" borderId="48" xfId="60" applyNumberFormat="1" applyFont="1" applyBorder="1" applyAlignment="1">
      <alignment vertical="center"/>
    </xf>
    <xf numFmtId="3" fontId="18" fillId="0" borderId="48" xfId="60" applyNumberFormat="1" applyFont="1" applyBorder="1" applyAlignment="1">
      <alignment vertical="center"/>
    </xf>
    <xf numFmtId="3" fontId="28" fillId="0" borderId="44" xfId="60" applyNumberFormat="1" applyFont="1" applyBorder="1" applyAlignment="1">
      <alignment vertical="center"/>
    </xf>
    <xf numFmtId="3" fontId="18" fillId="0" borderId="44" xfId="60" applyNumberFormat="1" applyFont="1" applyBorder="1" applyAlignment="1">
      <alignment vertical="center"/>
    </xf>
    <xf numFmtId="0" fontId="18" fillId="0" borderId="16" xfId="60" applyFont="1" applyBorder="1" applyAlignment="1">
      <alignment horizontal="center" vertical="center" textRotation="255"/>
    </xf>
    <xf numFmtId="0" fontId="18" fillId="0" borderId="17" xfId="60" applyFont="1" applyBorder="1" applyAlignment="1">
      <alignment horizontal="center" vertical="center" textRotation="255"/>
    </xf>
    <xf numFmtId="0" fontId="18" fillId="0" borderId="15" xfId="60" applyFont="1" applyBorder="1" applyAlignment="1">
      <alignment horizontal="center" vertical="center"/>
    </xf>
    <xf numFmtId="0" fontId="18" fillId="0" borderId="49" xfId="60" applyFont="1" applyBorder="1" applyAlignment="1">
      <alignment horizontal="center" vertical="center"/>
    </xf>
    <xf numFmtId="0" fontId="18" fillId="0" borderId="48" xfId="60" applyFont="1" applyBorder="1"/>
    <xf numFmtId="0" fontId="18" fillId="0" borderId="32" xfId="60" applyFont="1" applyBorder="1"/>
    <xf numFmtId="0" fontId="18" fillId="0" borderId="51" xfId="60" applyFont="1" applyBorder="1"/>
    <xf numFmtId="0" fontId="18" fillId="0" borderId="0" xfId="60" applyFont="1"/>
    <xf numFmtId="0" fontId="18" fillId="0" borderId="52" xfId="60" applyFont="1" applyBorder="1"/>
    <xf numFmtId="0" fontId="18" fillId="0" borderId="53" xfId="60" applyFont="1" applyBorder="1"/>
    <xf numFmtId="0" fontId="18" fillId="0" borderId="5" xfId="60" applyFont="1" applyBorder="1"/>
    <xf numFmtId="0" fontId="18" fillId="0" borderId="54" xfId="60" applyFont="1" applyBorder="1"/>
    <xf numFmtId="0" fontId="18" fillId="0" borderId="0" xfId="60" applyFont="1" applyAlignment="1">
      <alignment horizontal="left" vertical="center" indent="1"/>
    </xf>
    <xf numFmtId="0" fontId="16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3" xfId="0" applyFont="1" applyBorder="1" applyAlignment="1">
      <alignment horizontal="left" vertical="center" indent="1"/>
    </xf>
    <xf numFmtId="0" fontId="17" fillId="0" borderId="23" xfId="0" applyFont="1" applyBorder="1" applyAlignment="1">
      <alignment horizontal="left" vertical="center" indent="1"/>
    </xf>
  </cellXfs>
  <cellStyles count="75">
    <cellStyle name="℃" xfId="1" xr:uid="{00000000-0005-0000-0000-000000000000}"/>
    <cellStyle name="Calc Currency (0)" xfId="2" xr:uid="{00000000-0005-0000-0000-000001000000}"/>
    <cellStyle name="CMH" xfId="3" xr:uid="{00000000-0005-0000-0000-000002000000}"/>
    <cellStyle name="CMH/m2" xfId="4" xr:uid="{00000000-0005-0000-0000-000003000000}"/>
    <cellStyle name="CMH/人" xfId="5" xr:uid="{00000000-0005-0000-0000-000004000000}"/>
    <cellStyle name="entry" xfId="6" xr:uid="{00000000-0005-0000-0000-000005000000}"/>
    <cellStyle name="Header1" xfId="7" xr:uid="{00000000-0005-0000-0000-000006000000}"/>
    <cellStyle name="Header2" xfId="8" xr:uid="{00000000-0005-0000-0000-000007000000}"/>
    <cellStyle name="kcal/h" xfId="9" xr:uid="{00000000-0005-0000-0000-000008000000}"/>
    <cellStyle name="kcal/hm2" xfId="10" xr:uid="{00000000-0005-0000-0000-000009000000}"/>
    <cellStyle name="kcal/h人" xfId="11" xr:uid="{00000000-0005-0000-0000-00000A000000}"/>
    <cellStyle name="kcal/kg" xfId="12" xr:uid="{00000000-0005-0000-0000-00000B000000}"/>
    <cellStyle name="kg/kg" xfId="13" xr:uid="{00000000-0005-0000-0000-00000C000000}"/>
    <cellStyle name="L/min" xfId="14" xr:uid="{00000000-0005-0000-0000-00000D000000}"/>
    <cellStyle name="L/人" xfId="15" xr:uid="{00000000-0005-0000-0000-00000E000000}"/>
    <cellStyle name="m" xfId="16" xr:uid="{00000000-0005-0000-0000-00000F000000}"/>
    <cellStyle name="m/s" xfId="17" xr:uid="{00000000-0005-0000-0000-000010000000}"/>
    <cellStyle name="m2" xfId="18" xr:uid="{00000000-0005-0000-0000-000011000000}"/>
    <cellStyle name="m3" xfId="19" xr:uid="{00000000-0005-0000-0000-000012000000}"/>
    <cellStyle name="m3/日" xfId="20" xr:uid="{00000000-0005-0000-0000-000013000000}"/>
    <cellStyle name="Mcal/B:B日" xfId="21" xr:uid="{00000000-0005-0000-0000-000014000000}"/>
    <cellStyle name="Mcal/h" xfId="22" xr:uid="{00000000-0005-0000-0000-000015000000}"/>
    <cellStyle name="Mcal/hm2" xfId="23" xr:uid="{00000000-0005-0000-0000-000016000000}"/>
    <cellStyle name="Normal_#18-Internet" xfId="24" xr:uid="{00000000-0005-0000-0000-000017000000}"/>
    <cellStyle name="price" xfId="25" xr:uid="{00000000-0005-0000-0000-000018000000}"/>
    <cellStyle name="revised" xfId="26" xr:uid="{00000000-0005-0000-0000-000019000000}"/>
    <cellStyle name="section" xfId="27" xr:uid="{00000000-0005-0000-0000-00001A000000}"/>
    <cellStyle name="STYL0 - ｽﾀｲﾙ1" xfId="65" xr:uid="{00000000-0005-0000-0000-00001B000000}"/>
    <cellStyle name="STYL1 - ｽﾀｲﾙ2" xfId="66" xr:uid="{00000000-0005-0000-0000-00001C000000}"/>
    <cellStyle name="STYL2 - ｽﾀｲﾙ3" xfId="67" xr:uid="{00000000-0005-0000-0000-00001D000000}"/>
    <cellStyle name="STYL3 - ｽﾀｲﾙ4" xfId="68" xr:uid="{00000000-0005-0000-0000-00001E000000}"/>
    <cellStyle name="STYL4 - ｽﾀｲﾙ5" xfId="69" xr:uid="{00000000-0005-0000-0000-00001F000000}"/>
    <cellStyle name="STYL5 - ｽﾀｲﾙ6" xfId="70" xr:uid="{00000000-0005-0000-0000-000020000000}"/>
    <cellStyle name="STYL6 - ｽﾀｲﾙ7" xfId="71" xr:uid="{00000000-0005-0000-0000-000021000000}"/>
    <cellStyle name="STYL7 - ｽﾀｲﾙ8" xfId="72" xr:uid="{00000000-0005-0000-0000-000022000000}"/>
    <cellStyle name="title" xfId="28" xr:uid="{00000000-0005-0000-0000-000023000000}"/>
    <cellStyle name="tmp 1" xfId="29" xr:uid="{00000000-0005-0000-0000-000024000000}"/>
    <cellStyle name="tmp 10" xfId="30" xr:uid="{00000000-0005-0000-0000-000025000000}"/>
    <cellStyle name="tmp 11" xfId="31" xr:uid="{00000000-0005-0000-0000-000026000000}"/>
    <cellStyle name="tmp 12" xfId="32" xr:uid="{00000000-0005-0000-0000-000027000000}"/>
    <cellStyle name="tmp 13" xfId="33" xr:uid="{00000000-0005-0000-0000-000028000000}"/>
    <cellStyle name="tmp 14" xfId="34" xr:uid="{00000000-0005-0000-0000-000029000000}"/>
    <cellStyle name="tmp 15" xfId="35" xr:uid="{00000000-0005-0000-0000-00002A000000}"/>
    <cellStyle name="tmp 16" xfId="36" xr:uid="{00000000-0005-0000-0000-00002B000000}"/>
    <cellStyle name="tmp 17" xfId="37" xr:uid="{00000000-0005-0000-0000-00002C000000}"/>
    <cellStyle name="tmp 18" xfId="38" xr:uid="{00000000-0005-0000-0000-00002D000000}"/>
    <cellStyle name="tmp 19" xfId="39" xr:uid="{00000000-0005-0000-0000-00002E000000}"/>
    <cellStyle name="tmp 2" xfId="40" xr:uid="{00000000-0005-0000-0000-00002F000000}"/>
    <cellStyle name="tmp 20" xfId="41" xr:uid="{00000000-0005-0000-0000-000030000000}"/>
    <cellStyle name="tmp 3" xfId="42" xr:uid="{00000000-0005-0000-0000-000031000000}"/>
    <cellStyle name="tmp 4" xfId="43" xr:uid="{00000000-0005-0000-0000-000032000000}"/>
    <cellStyle name="tmp 5" xfId="44" xr:uid="{00000000-0005-0000-0000-000033000000}"/>
    <cellStyle name="tmp 6" xfId="45" xr:uid="{00000000-0005-0000-0000-000034000000}"/>
    <cellStyle name="tmp 7" xfId="46" xr:uid="{00000000-0005-0000-0000-000035000000}"/>
    <cellStyle name="tmp 8" xfId="47" xr:uid="{00000000-0005-0000-0000-000036000000}"/>
    <cellStyle name="tmp 9" xfId="48" xr:uid="{00000000-0005-0000-0000-000037000000}"/>
    <cellStyle name="USRT" xfId="49" xr:uid="{00000000-0005-0000-0000-000038000000}"/>
    <cellStyle name="USRT/m2" xfId="50" xr:uid="{00000000-0005-0000-0000-000039000000}"/>
    <cellStyle name="VA/m2" xfId="51" xr:uid="{00000000-0005-0000-0000-00003A000000}"/>
    <cellStyle name="w/m2" xfId="52" xr:uid="{00000000-0005-0000-0000-00003B000000}"/>
    <cellStyle name="φ" xfId="53" xr:uid="{00000000-0005-0000-0000-00003C000000}"/>
    <cellStyle name="ハイパーリンク_K55女子寮実行04_04_07" xfId="63" xr:uid="{00000000-0005-0000-0000-00003D000000}"/>
    <cellStyle name="下点線" xfId="54" xr:uid="{00000000-0005-0000-0000-00003E000000}"/>
    <cellStyle name="回/h" xfId="55" xr:uid="{00000000-0005-0000-0000-00003F000000}"/>
    <cellStyle name="桁区切り" xfId="56" builtinId="6"/>
    <cellStyle name="桁区切り 2" xfId="57" xr:uid="{00000000-0005-0000-0000-000041000000}"/>
    <cellStyle name="桁区切り 3" xfId="58" xr:uid="{00000000-0005-0000-0000-000042000000}"/>
    <cellStyle name="人/m2" xfId="59" xr:uid="{00000000-0005-0000-0000-000043000000}"/>
    <cellStyle name="通貨 2" xfId="73" xr:uid="{00000000-0005-0000-0000-000044000000}"/>
    <cellStyle name="標準" xfId="0" builtinId="0"/>
    <cellStyle name="標準 2" xfId="60" xr:uid="{00000000-0005-0000-0000-000046000000}"/>
    <cellStyle name="標準 3" xfId="74" xr:uid="{00000000-0005-0000-0000-000047000000}"/>
    <cellStyle name="標準 4" xfId="64" xr:uid="{00000000-0005-0000-0000-000048000000}"/>
    <cellStyle name="標準_代価表1_1@11" xfId="62" xr:uid="{00000000-0005-0000-0000-000049000000}"/>
    <cellStyle name="未定義" xfId="61" xr:uid="{00000000-0005-0000-0000-00004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YAMOTO\&#36196;&#26412;&#65411;&#65438;&#65392;&#65408;\Documents%20and%20Settings\&#65332;&#65345;&#65355;&#65345;&#65352;&#65345;&#65363;&#65352;&#65353;\&#12487;&#12473;&#12463;&#12488;&#12483;&#12503;\&#22496;&#38957;&#20445;&#23433;&#29031;&#26126;&#38651;&#27671;&#2600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埠頭保安照明電気料"/>
      <sheetName val="表紙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F6B98-4C70-4851-88B8-36920E03BEF8}">
  <sheetPr>
    <pageSetUpPr fitToPage="1"/>
  </sheetPr>
  <dimension ref="A1:Y25"/>
  <sheetViews>
    <sheetView tabSelected="1" zoomScaleNormal="100" workbookViewId="0">
      <selection activeCell="Z15" sqref="Z15"/>
    </sheetView>
  </sheetViews>
  <sheetFormatPr defaultRowHeight="21.75" customHeight="1"/>
  <cols>
    <col min="1" max="25" width="5.25" style="244" customWidth="1"/>
    <col min="26" max="254" width="9" style="244"/>
    <col min="255" max="279" width="5.25" style="244" customWidth="1"/>
    <col min="280" max="510" width="9" style="244"/>
    <col min="511" max="535" width="5.25" style="244" customWidth="1"/>
    <col min="536" max="766" width="9" style="244"/>
    <col min="767" max="791" width="5.25" style="244" customWidth="1"/>
    <col min="792" max="1022" width="9" style="244"/>
    <col min="1023" max="1047" width="5.25" style="244" customWidth="1"/>
    <col min="1048" max="1278" width="9" style="244"/>
    <col min="1279" max="1303" width="5.25" style="244" customWidth="1"/>
    <col min="1304" max="1534" width="9" style="244"/>
    <col min="1535" max="1559" width="5.25" style="244" customWidth="1"/>
    <col min="1560" max="1790" width="9" style="244"/>
    <col min="1791" max="1815" width="5.25" style="244" customWidth="1"/>
    <col min="1816" max="2046" width="9" style="244"/>
    <col min="2047" max="2071" width="5.25" style="244" customWidth="1"/>
    <col min="2072" max="2302" width="9" style="244"/>
    <col min="2303" max="2327" width="5.25" style="244" customWidth="1"/>
    <col min="2328" max="2558" width="9" style="244"/>
    <col min="2559" max="2583" width="5.25" style="244" customWidth="1"/>
    <col min="2584" max="2814" width="9" style="244"/>
    <col min="2815" max="2839" width="5.25" style="244" customWidth="1"/>
    <col min="2840" max="3070" width="9" style="244"/>
    <col min="3071" max="3095" width="5.25" style="244" customWidth="1"/>
    <col min="3096" max="3326" width="9" style="244"/>
    <col min="3327" max="3351" width="5.25" style="244" customWidth="1"/>
    <col min="3352" max="3582" width="9" style="244"/>
    <col min="3583" max="3607" width="5.25" style="244" customWidth="1"/>
    <col min="3608" max="3838" width="9" style="244"/>
    <col min="3839" max="3863" width="5.25" style="244" customWidth="1"/>
    <col min="3864" max="4094" width="9" style="244"/>
    <col min="4095" max="4119" width="5.25" style="244" customWidth="1"/>
    <col min="4120" max="4350" width="9" style="244"/>
    <col min="4351" max="4375" width="5.25" style="244" customWidth="1"/>
    <col min="4376" max="4606" width="9" style="244"/>
    <col min="4607" max="4631" width="5.25" style="244" customWidth="1"/>
    <col min="4632" max="4862" width="9" style="244"/>
    <col min="4863" max="4887" width="5.25" style="244" customWidth="1"/>
    <col min="4888" max="5118" width="9" style="244"/>
    <col min="5119" max="5143" width="5.25" style="244" customWidth="1"/>
    <col min="5144" max="5374" width="9" style="244"/>
    <col min="5375" max="5399" width="5.25" style="244" customWidth="1"/>
    <col min="5400" max="5630" width="9" style="244"/>
    <col min="5631" max="5655" width="5.25" style="244" customWidth="1"/>
    <col min="5656" max="5886" width="9" style="244"/>
    <col min="5887" max="5911" width="5.25" style="244" customWidth="1"/>
    <col min="5912" max="6142" width="9" style="244"/>
    <col min="6143" max="6167" width="5.25" style="244" customWidth="1"/>
    <col min="6168" max="6398" width="9" style="244"/>
    <col min="6399" max="6423" width="5.25" style="244" customWidth="1"/>
    <col min="6424" max="6654" width="9" style="244"/>
    <col min="6655" max="6679" width="5.25" style="244" customWidth="1"/>
    <col min="6680" max="6910" width="9" style="244"/>
    <col min="6911" max="6935" width="5.25" style="244" customWidth="1"/>
    <col min="6936" max="7166" width="9" style="244"/>
    <col min="7167" max="7191" width="5.25" style="244" customWidth="1"/>
    <col min="7192" max="7422" width="9" style="244"/>
    <col min="7423" max="7447" width="5.25" style="244" customWidth="1"/>
    <col min="7448" max="7678" width="9" style="244"/>
    <col min="7679" max="7703" width="5.25" style="244" customWidth="1"/>
    <col min="7704" max="7934" width="9" style="244"/>
    <col min="7935" max="7959" width="5.25" style="244" customWidth="1"/>
    <col min="7960" max="8190" width="9" style="244"/>
    <col min="8191" max="8215" width="5.25" style="244" customWidth="1"/>
    <col min="8216" max="8446" width="9" style="244"/>
    <col min="8447" max="8471" width="5.25" style="244" customWidth="1"/>
    <col min="8472" max="8702" width="9" style="244"/>
    <col min="8703" max="8727" width="5.25" style="244" customWidth="1"/>
    <col min="8728" max="8958" width="9" style="244"/>
    <col min="8959" max="8983" width="5.25" style="244" customWidth="1"/>
    <col min="8984" max="9214" width="9" style="244"/>
    <col min="9215" max="9239" width="5.25" style="244" customWidth="1"/>
    <col min="9240" max="9470" width="9" style="244"/>
    <col min="9471" max="9495" width="5.25" style="244" customWidth="1"/>
    <col min="9496" max="9726" width="9" style="244"/>
    <col min="9727" max="9751" width="5.25" style="244" customWidth="1"/>
    <col min="9752" max="9982" width="9" style="244"/>
    <col min="9983" max="10007" width="5.25" style="244" customWidth="1"/>
    <col min="10008" max="10238" width="9" style="244"/>
    <col min="10239" max="10263" width="5.25" style="244" customWidth="1"/>
    <col min="10264" max="10494" width="9" style="244"/>
    <col min="10495" max="10519" width="5.25" style="244" customWidth="1"/>
    <col min="10520" max="10750" width="9" style="244"/>
    <col min="10751" max="10775" width="5.25" style="244" customWidth="1"/>
    <col min="10776" max="11006" width="9" style="244"/>
    <col min="11007" max="11031" width="5.25" style="244" customWidth="1"/>
    <col min="11032" max="11262" width="9" style="244"/>
    <col min="11263" max="11287" width="5.25" style="244" customWidth="1"/>
    <col min="11288" max="11518" width="9" style="244"/>
    <col min="11519" max="11543" width="5.25" style="244" customWidth="1"/>
    <col min="11544" max="11774" width="9" style="244"/>
    <col min="11775" max="11799" width="5.25" style="244" customWidth="1"/>
    <col min="11800" max="12030" width="9" style="244"/>
    <col min="12031" max="12055" width="5.25" style="244" customWidth="1"/>
    <col min="12056" max="12286" width="9" style="244"/>
    <col min="12287" max="12311" width="5.25" style="244" customWidth="1"/>
    <col min="12312" max="12542" width="9" style="244"/>
    <col min="12543" max="12567" width="5.25" style="244" customWidth="1"/>
    <col min="12568" max="12798" width="9" style="244"/>
    <col min="12799" max="12823" width="5.25" style="244" customWidth="1"/>
    <col min="12824" max="13054" width="9" style="244"/>
    <col min="13055" max="13079" width="5.25" style="244" customWidth="1"/>
    <col min="13080" max="13310" width="9" style="244"/>
    <col min="13311" max="13335" width="5.25" style="244" customWidth="1"/>
    <col min="13336" max="13566" width="9" style="244"/>
    <col min="13567" max="13591" width="5.25" style="244" customWidth="1"/>
    <col min="13592" max="13822" width="9" style="244"/>
    <col min="13823" max="13847" width="5.25" style="244" customWidth="1"/>
    <col min="13848" max="14078" width="9" style="244"/>
    <col min="14079" max="14103" width="5.25" style="244" customWidth="1"/>
    <col min="14104" max="14334" width="9" style="244"/>
    <col min="14335" max="14359" width="5.25" style="244" customWidth="1"/>
    <col min="14360" max="14590" width="9" style="244"/>
    <col min="14591" max="14615" width="5.25" style="244" customWidth="1"/>
    <col min="14616" max="14846" width="9" style="244"/>
    <col min="14847" max="14871" width="5.25" style="244" customWidth="1"/>
    <col min="14872" max="15102" width="9" style="244"/>
    <col min="15103" max="15127" width="5.25" style="244" customWidth="1"/>
    <col min="15128" max="15358" width="9" style="244"/>
    <col min="15359" max="15383" width="5.25" style="244" customWidth="1"/>
    <col min="15384" max="15614" width="9" style="244"/>
    <col min="15615" max="15639" width="5.25" style="244" customWidth="1"/>
    <col min="15640" max="15870" width="9" style="244"/>
    <col min="15871" max="15895" width="5.25" style="244" customWidth="1"/>
    <col min="15896" max="16126" width="9" style="244"/>
    <col min="16127" max="16151" width="5.25" style="244" customWidth="1"/>
    <col min="16152" max="16384" width="9" style="244"/>
  </cols>
  <sheetData>
    <row r="1" spans="1:25" ht="21.75" customHeight="1">
      <c r="A1" s="239"/>
      <c r="B1" s="240" t="s">
        <v>404</v>
      </c>
      <c r="C1" s="241">
        <v>5</v>
      </c>
      <c r="D1" s="242" t="s">
        <v>405</v>
      </c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73" t="s">
        <v>406</v>
      </c>
      <c r="V1" s="273"/>
      <c r="W1" s="275"/>
      <c r="X1" s="275"/>
      <c r="Y1" s="276"/>
    </row>
    <row r="2" spans="1:25" ht="21.75" customHeight="1">
      <c r="A2" s="279" t="s">
        <v>435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1" t="s">
        <v>407</v>
      </c>
      <c r="Q2" s="281"/>
      <c r="R2" s="281"/>
      <c r="S2" s="281"/>
      <c r="T2" s="281"/>
      <c r="U2" s="274"/>
      <c r="V2" s="274"/>
      <c r="W2" s="277"/>
      <c r="X2" s="277"/>
      <c r="Y2" s="278"/>
    </row>
    <row r="3" spans="1:25" ht="21.75" customHeight="1">
      <c r="A3" s="279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1"/>
      <c r="Q3" s="281"/>
      <c r="R3" s="281"/>
      <c r="S3" s="281"/>
      <c r="T3" s="281"/>
      <c r="U3" s="274" t="s">
        <v>408</v>
      </c>
      <c r="V3" s="274"/>
      <c r="W3" s="277"/>
      <c r="X3" s="277"/>
      <c r="Y3" s="278"/>
    </row>
    <row r="4" spans="1:25" ht="21.75" customHeight="1">
      <c r="A4" s="245"/>
      <c r="H4" s="246"/>
      <c r="U4" s="274"/>
      <c r="V4" s="274"/>
      <c r="W4" s="277"/>
      <c r="X4" s="277"/>
      <c r="Y4" s="278"/>
    </row>
    <row r="5" spans="1:25" ht="21.75" customHeight="1">
      <c r="A5" s="282" t="s">
        <v>409</v>
      </c>
      <c r="B5" s="283"/>
      <c r="C5" s="283"/>
      <c r="D5" s="283"/>
      <c r="E5" s="283"/>
      <c r="F5" s="283"/>
      <c r="G5" s="283"/>
      <c r="H5" s="283"/>
      <c r="I5" s="283"/>
      <c r="J5" s="283"/>
      <c r="K5" s="284"/>
      <c r="L5" s="285" t="s">
        <v>410</v>
      </c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6"/>
    </row>
    <row r="6" spans="1:25" ht="21.75" customHeight="1">
      <c r="A6" s="247"/>
      <c r="B6" s="287" t="s">
        <v>411</v>
      </c>
      <c r="C6" s="287"/>
      <c r="D6" s="287"/>
      <c r="E6" s="287"/>
      <c r="F6" s="287"/>
      <c r="G6" s="287"/>
      <c r="H6" s="287"/>
      <c r="I6" s="287"/>
      <c r="J6" s="287"/>
      <c r="K6" s="248"/>
      <c r="L6" s="249"/>
      <c r="M6" s="248"/>
      <c r="N6" s="248"/>
      <c r="O6" s="248"/>
      <c r="P6" s="250" t="s">
        <v>412</v>
      </c>
      <c r="Q6" s="250"/>
      <c r="R6" s="288" t="s">
        <v>436</v>
      </c>
      <c r="S6" s="289"/>
      <c r="T6" s="289"/>
      <c r="U6" s="289"/>
      <c r="V6" s="289"/>
      <c r="W6" s="248"/>
      <c r="X6" s="248" t="s">
        <v>413</v>
      </c>
      <c r="Y6" s="251"/>
    </row>
    <row r="7" spans="1:25" ht="21.75" customHeight="1">
      <c r="A7" s="290"/>
      <c r="B7" s="291"/>
      <c r="C7" s="291"/>
      <c r="D7" s="291"/>
      <c r="E7" s="291"/>
      <c r="F7" s="274" t="s">
        <v>414</v>
      </c>
      <c r="G7" s="274"/>
      <c r="H7" s="274"/>
      <c r="I7" s="274"/>
      <c r="J7" s="274"/>
      <c r="K7" s="274"/>
      <c r="L7" s="274"/>
      <c r="M7" s="274"/>
      <c r="N7" s="274"/>
      <c r="O7" s="274"/>
      <c r="P7" s="274" t="s">
        <v>415</v>
      </c>
      <c r="Q7" s="274"/>
      <c r="R7" s="274"/>
      <c r="S7" s="274"/>
      <c r="T7" s="274"/>
      <c r="U7" s="274"/>
      <c r="V7" s="274"/>
      <c r="W7" s="274"/>
      <c r="X7" s="274"/>
      <c r="Y7" s="292"/>
    </row>
    <row r="8" spans="1:25" ht="17.25">
      <c r="A8" s="296" t="s">
        <v>416</v>
      </c>
      <c r="B8" s="274"/>
      <c r="C8" s="274"/>
      <c r="D8" s="274"/>
      <c r="E8" s="274"/>
      <c r="G8" s="252"/>
      <c r="I8" s="298"/>
      <c r="J8" s="298"/>
      <c r="K8" s="298"/>
      <c r="L8" s="298"/>
      <c r="N8" s="253" t="s">
        <v>417</v>
      </c>
      <c r="P8" s="254"/>
      <c r="Q8" s="255"/>
      <c r="R8" s="256"/>
      <c r="S8" s="299"/>
      <c r="T8" s="299"/>
      <c r="U8" s="299"/>
      <c r="V8" s="299"/>
      <c r="X8" s="253" t="s">
        <v>417</v>
      </c>
      <c r="Y8" s="257"/>
    </row>
    <row r="9" spans="1:25" ht="17.25">
      <c r="A9" s="297"/>
      <c r="B9" s="274"/>
      <c r="C9" s="274"/>
      <c r="D9" s="274"/>
      <c r="E9" s="274"/>
      <c r="F9" s="258"/>
      <c r="G9" s="250" t="s">
        <v>418</v>
      </c>
      <c r="H9" s="259"/>
      <c r="I9" s="300"/>
      <c r="J9" s="300"/>
      <c r="K9" s="300"/>
      <c r="L9" s="300"/>
      <c r="M9" s="259"/>
      <c r="N9" s="248" t="s">
        <v>419</v>
      </c>
      <c r="O9" s="259"/>
      <c r="P9" s="258"/>
      <c r="Q9" s="250" t="s">
        <v>418</v>
      </c>
      <c r="R9" s="259"/>
      <c r="S9" s="301"/>
      <c r="T9" s="301"/>
      <c r="U9" s="301"/>
      <c r="V9" s="301"/>
      <c r="W9" s="259"/>
      <c r="X9" s="248" t="s">
        <v>419</v>
      </c>
      <c r="Y9" s="260"/>
    </row>
    <row r="10" spans="1:25" ht="21.75" customHeight="1">
      <c r="A10" s="296" t="s">
        <v>420</v>
      </c>
      <c r="B10" s="274"/>
      <c r="C10" s="274"/>
      <c r="D10" s="274"/>
      <c r="E10" s="274"/>
      <c r="G10" s="252"/>
      <c r="I10" s="299"/>
      <c r="J10" s="299"/>
      <c r="K10" s="299"/>
      <c r="L10" s="299"/>
      <c r="N10" s="253" t="s">
        <v>417</v>
      </c>
      <c r="P10" s="261"/>
      <c r="Q10" s="252"/>
      <c r="S10" s="299"/>
      <c r="T10" s="299"/>
      <c r="U10" s="299"/>
      <c r="V10" s="299"/>
      <c r="X10" s="253" t="s">
        <v>417</v>
      </c>
      <c r="Y10" s="257"/>
    </row>
    <row r="11" spans="1:25" ht="21.75" customHeight="1">
      <c r="A11" s="297"/>
      <c r="B11" s="274"/>
      <c r="C11" s="274"/>
      <c r="D11" s="274"/>
      <c r="E11" s="274"/>
      <c r="F11" s="258"/>
      <c r="G11" s="250" t="s">
        <v>418</v>
      </c>
      <c r="H11" s="259"/>
      <c r="I11" s="301"/>
      <c r="J11" s="301"/>
      <c r="K11" s="301"/>
      <c r="L11" s="301"/>
      <c r="M11" s="259"/>
      <c r="N11" s="248" t="s">
        <v>419</v>
      </c>
      <c r="O11" s="259"/>
      <c r="P11" s="258"/>
      <c r="Q11" s="250" t="s">
        <v>418</v>
      </c>
      <c r="R11" s="259"/>
      <c r="S11" s="301"/>
      <c r="T11" s="301"/>
      <c r="U11" s="301"/>
      <c r="V11" s="301"/>
      <c r="W11" s="259"/>
      <c r="X11" s="248" t="s">
        <v>419</v>
      </c>
      <c r="Y11" s="260"/>
    </row>
    <row r="12" spans="1:25" ht="21.75" customHeight="1">
      <c r="A12" s="297" t="s">
        <v>421</v>
      </c>
      <c r="B12" s="274"/>
      <c r="C12" s="274"/>
      <c r="D12" s="274"/>
      <c r="E12" s="274"/>
      <c r="F12" s="314" t="s">
        <v>422</v>
      </c>
      <c r="G12" s="314"/>
      <c r="H12" s="314"/>
      <c r="I12" s="253"/>
      <c r="J12" s="253"/>
      <c r="K12" s="253"/>
      <c r="L12" s="293">
        <v>180</v>
      </c>
      <c r="M12" s="293"/>
      <c r="N12" s="253" t="s">
        <v>423</v>
      </c>
      <c r="O12" s="253"/>
      <c r="P12" s="262"/>
      <c r="Q12" s="253"/>
      <c r="S12" s="253" t="s">
        <v>423</v>
      </c>
      <c r="T12" s="253" t="s">
        <v>424</v>
      </c>
      <c r="U12" s="253"/>
      <c r="V12" s="293"/>
      <c r="W12" s="293"/>
      <c r="X12" s="253" t="s">
        <v>425</v>
      </c>
      <c r="Y12" s="263"/>
    </row>
    <row r="13" spans="1:25" ht="21.75" customHeight="1">
      <c r="A13" s="297"/>
      <c r="B13" s="274"/>
      <c r="C13" s="274"/>
      <c r="D13" s="274"/>
      <c r="E13" s="274"/>
      <c r="F13" s="294" t="s">
        <v>426</v>
      </c>
      <c r="G13" s="295"/>
      <c r="H13" s="295"/>
      <c r="I13" s="264" t="s">
        <v>404</v>
      </c>
      <c r="J13" s="264"/>
      <c r="K13" s="264" t="s">
        <v>427</v>
      </c>
      <c r="L13" s="264"/>
      <c r="M13" s="264" t="s">
        <v>428</v>
      </c>
      <c r="N13" s="264"/>
      <c r="O13" s="264" t="s">
        <v>429</v>
      </c>
      <c r="P13" s="294" t="s">
        <v>430</v>
      </c>
      <c r="Q13" s="295"/>
      <c r="R13" s="295"/>
      <c r="S13" s="264"/>
      <c r="T13" s="264"/>
      <c r="U13" s="264" t="s">
        <v>427</v>
      </c>
      <c r="V13" s="264"/>
      <c r="W13" s="264" t="s">
        <v>428</v>
      </c>
      <c r="X13" s="264"/>
      <c r="Y13" s="265" t="s">
        <v>429</v>
      </c>
    </row>
    <row r="14" spans="1:25" ht="18.75" customHeight="1">
      <c r="A14" s="302" t="s">
        <v>431</v>
      </c>
      <c r="B14" s="274" t="s">
        <v>432</v>
      </c>
      <c r="C14" s="274"/>
      <c r="D14" s="274"/>
      <c r="E14" s="274"/>
      <c r="N14" s="305" t="s">
        <v>433</v>
      </c>
      <c r="O14" s="306"/>
      <c r="P14" s="306"/>
      <c r="Q14" s="307"/>
      <c r="R14" s="266"/>
      <c r="S14" s="266"/>
      <c r="Y14" s="257"/>
    </row>
    <row r="15" spans="1:25" ht="18.75" customHeight="1">
      <c r="A15" s="302"/>
      <c r="B15" s="274"/>
      <c r="C15" s="274"/>
      <c r="D15" s="274"/>
      <c r="E15" s="274"/>
      <c r="G15" s="244" t="s">
        <v>387</v>
      </c>
      <c r="L15" s="244" t="s">
        <v>434</v>
      </c>
      <c r="N15" s="308"/>
      <c r="O15" s="309"/>
      <c r="P15" s="309"/>
      <c r="Q15" s="310"/>
      <c r="R15" s="267"/>
      <c r="S15" s="267"/>
      <c r="Y15" s="257"/>
    </row>
    <row r="16" spans="1:25" ht="18.75" customHeight="1">
      <c r="A16" s="302"/>
      <c r="B16" s="274"/>
      <c r="C16" s="274"/>
      <c r="D16" s="274"/>
      <c r="E16" s="274"/>
      <c r="G16" s="244" t="s">
        <v>388</v>
      </c>
      <c r="L16" s="244" t="s">
        <v>434</v>
      </c>
      <c r="N16" s="308"/>
      <c r="O16" s="309"/>
      <c r="P16" s="309"/>
      <c r="Q16" s="310"/>
      <c r="R16" s="267"/>
      <c r="S16" s="267"/>
      <c r="Y16" s="257"/>
    </row>
    <row r="17" spans="1:25" ht="18.75" customHeight="1">
      <c r="A17" s="302"/>
      <c r="B17" s="274"/>
      <c r="C17" s="274"/>
      <c r="D17" s="274"/>
      <c r="E17" s="274"/>
      <c r="F17" s="268"/>
      <c r="G17" s="244" t="s">
        <v>389</v>
      </c>
      <c r="L17" s="244" t="s">
        <v>434</v>
      </c>
      <c r="N17" s="308"/>
      <c r="O17" s="309"/>
      <c r="P17" s="309"/>
      <c r="Q17" s="310"/>
      <c r="R17" s="267"/>
      <c r="S17" s="267"/>
      <c r="Y17" s="257"/>
    </row>
    <row r="18" spans="1:25" ht="18.75" customHeight="1">
      <c r="A18" s="302"/>
      <c r="B18" s="274"/>
      <c r="C18" s="274"/>
      <c r="D18" s="274"/>
      <c r="E18" s="274"/>
      <c r="F18" s="269"/>
      <c r="G18" s="244" t="s">
        <v>390</v>
      </c>
      <c r="L18" s="244" t="s">
        <v>434</v>
      </c>
      <c r="N18" s="308"/>
      <c r="O18" s="309"/>
      <c r="P18" s="309"/>
      <c r="Q18" s="310"/>
      <c r="R18" s="267"/>
      <c r="S18" s="267"/>
      <c r="Y18" s="257"/>
    </row>
    <row r="19" spans="1:25" ht="18.75" customHeight="1">
      <c r="A19" s="302"/>
      <c r="B19" s="274"/>
      <c r="C19" s="274"/>
      <c r="D19" s="274"/>
      <c r="E19" s="274"/>
      <c r="G19" s="244" t="s">
        <v>391</v>
      </c>
      <c r="L19" s="244" t="s">
        <v>434</v>
      </c>
      <c r="N19" s="308"/>
      <c r="O19" s="309"/>
      <c r="P19" s="309"/>
      <c r="Q19" s="310"/>
      <c r="R19" s="267"/>
      <c r="S19" s="267"/>
      <c r="Y19" s="257"/>
    </row>
    <row r="20" spans="1:25" ht="18.75" customHeight="1">
      <c r="A20" s="302"/>
      <c r="B20" s="274"/>
      <c r="C20" s="274"/>
      <c r="D20" s="274"/>
      <c r="E20" s="274"/>
      <c r="G20" s="244" t="s">
        <v>392</v>
      </c>
      <c r="L20" s="244" t="s">
        <v>434</v>
      </c>
      <c r="N20" s="308"/>
      <c r="O20" s="309"/>
      <c r="P20" s="309"/>
      <c r="Q20" s="310"/>
      <c r="R20" s="267"/>
      <c r="S20" s="267"/>
      <c r="Y20" s="257"/>
    </row>
    <row r="21" spans="1:25" ht="18.75" customHeight="1">
      <c r="A21" s="302"/>
      <c r="B21" s="274"/>
      <c r="C21" s="274"/>
      <c r="D21" s="274"/>
      <c r="E21" s="274"/>
      <c r="G21" s="244" t="s">
        <v>393</v>
      </c>
      <c r="L21" s="244" t="s">
        <v>434</v>
      </c>
      <c r="N21" s="308"/>
      <c r="O21" s="309"/>
      <c r="P21" s="309"/>
      <c r="Q21" s="310"/>
      <c r="R21" s="267"/>
      <c r="S21" s="267"/>
      <c r="Y21" s="257"/>
    </row>
    <row r="22" spans="1:25" ht="18.75" customHeight="1">
      <c r="A22" s="302"/>
      <c r="B22" s="274"/>
      <c r="C22" s="274"/>
      <c r="D22" s="274"/>
      <c r="E22" s="274"/>
      <c r="G22" s="244" t="s">
        <v>394</v>
      </c>
      <c r="L22" s="244" t="s">
        <v>434</v>
      </c>
      <c r="N22" s="308"/>
      <c r="O22" s="309"/>
      <c r="P22" s="309"/>
      <c r="Q22" s="310"/>
      <c r="R22" s="267"/>
      <c r="S22" s="267"/>
      <c r="Y22" s="257"/>
    </row>
    <row r="23" spans="1:25" ht="18.75" customHeight="1">
      <c r="A23" s="302"/>
      <c r="B23" s="274"/>
      <c r="C23" s="274"/>
      <c r="D23" s="274"/>
      <c r="E23" s="274"/>
      <c r="G23" s="244" t="s">
        <v>395</v>
      </c>
      <c r="L23" s="244" t="s">
        <v>434</v>
      </c>
      <c r="N23" s="308"/>
      <c r="O23" s="309"/>
      <c r="P23" s="309"/>
      <c r="Q23" s="310"/>
      <c r="R23" s="267"/>
      <c r="S23" s="267"/>
      <c r="Y23" s="257"/>
    </row>
    <row r="24" spans="1:25" ht="18.75" customHeight="1">
      <c r="A24" s="302"/>
      <c r="B24" s="274"/>
      <c r="C24" s="274"/>
      <c r="D24" s="274"/>
      <c r="E24" s="274"/>
      <c r="G24" s="244" t="s">
        <v>396</v>
      </c>
      <c r="L24" s="244" t="s">
        <v>434</v>
      </c>
      <c r="N24" s="308"/>
      <c r="O24" s="309"/>
      <c r="P24" s="309"/>
      <c r="Q24" s="310"/>
      <c r="R24" s="267"/>
      <c r="S24" s="267"/>
      <c r="Y24" s="257"/>
    </row>
    <row r="25" spans="1:25" ht="18.75" customHeight="1">
      <c r="A25" s="303"/>
      <c r="B25" s="304"/>
      <c r="C25" s="304"/>
      <c r="D25" s="304"/>
      <c r="E25" s="304"/>
      <c r="F25" s="270"/>
      <c r="G25" s="270"/>
      <c r="H25" s="270"/>
      <c r="I25" s="270"/>
      <c r="J25" s="270"/>
      <c r="K25" s="270"/>
      <c r="L25" s="270"/>
      <c r="M25" s="270"/>
      <c r="N25" s="311"/>
      <c r="O25" s="312"/>
      <c r="P25" s="312"/>
      <c r="Q25" s="313"/>
      <c r="R25" s="271"/>
      <c r="S25" s="271"/>
      <c r="T25" s="270"/>
      <c r="U25" s="270"/>
      <c r="V25" s="270"/>
      <c r="W25" s="270"/>
      <c r="X25" s="270"/>
      <c r="Y25" s="272"/>
    </row>
  </sheetData>
  <mergeCells count="32">
    <mergeCell ref="A14:A25"/>
    <mergeCell ref="B14:E25"/>
    <mergeCell ref="N14:Q25"/>
    <mergeCell ref="A12:E13"/>
    <mergeCell ref="F12:H12"/>
    <mergeCell ref="L12:M12"/>
    <mergeCell ref="V12:W12"/>
    <mergeCell ref="F13:H13"/>
    <mergeCell ref="P13:R13"/>
    <mergeCell ref="A8:E9"/>
    <mergeCell ref="I8:L8"/>
    <mergeCell ref="S8:V8"/>
    <mergeCell ref="I9:L9"/>
    <mergeCell ref="S9:V9"/>
    <mergeCell ref="A10:E11"/>
    <mergeCell ref="I10:L10"/>
    <mergeCell ref="S10:V10"/>
    <mergeCell ref="I11:L11"/>
    <mergeCell ref="S11:V11"/>
    <mergeCell ref="A5:K5"/>
    <mergeCell ref="L5:Y5"/>
    <mergeCell ref="B6:J6"/>
    <mergeCell ref="R6:V6"/>
    <mergeCell ref="A7:E7"/>
    <mergeCell ref="F7:O7"/>
    <mergeCell ref="P7:Y7"/>
    <mergeCell ref="U1:V2"/>
    <mergeCell ref="W1:Y2"/>
    <mergeCell ref="A2:O3"/>
    <mergeCell ref="P2:T3"/>
    <mergeCell ref="U3:V4"/>
    <mergeCell ref="W3:Y4"/>
  </mergeCells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21"/>
  <sheetViews>
    <sheetView showZeros="0" view="pageBreakPreview" zoomScale="70" zoomScaleNormal="100" zoomScaleSheetLayoutView="70" zoomScalePageLayoutView="75" workbookViewId="0">
      <selection activeCell="C4" sqref="C4"/>
    </sheetView>
  </sheetViews>
  <sheetFormatPr defaultRowHeight="26.25" customHeight="1"/>
  <cols>
    <col min="1" max="1" width="28" style="4" customWidth="1"/>
    <col min="2" max="2" width="10.875" style="4" customWidth="1"/>
    <col min="3" max="4" width="17.625" style="4" customWidth="1"/>
    <col min="5" max="8" width="15.375" style="4" customWidth="1"/>
    <col min="9" max="256" width="9" style="4"/>
    <col min="257" max="257" width="28" style="4" customWidth="1"/>
    <col min="258" max="258" width="10.875" style="4" customWidth="1"/>
    <col min="259" max="260" width="17.625" style="4" customWidth="1"/>
    <col min="261" max="264" width="15.375" style="4" customWidth="1"/>
    <col min="265" max="512" width="9" style="4"/>
    <col min="513" max="513" width="28" style="4" customWidth="1"/>
    <col min="514" max="514" width="10.875" style="4" customWidth="1"/>
    <col min="515" max="516" width="17.625" style="4" customWidth="1"/>
    <col min="517" max="520" width="15.375" style="4" customWidth="1"/>
    <col min="521" max="768" width="9" style="4"/>
    <col min="769" max="769" width="28" style="4" customWidth="1"/>
    <col min="770" max="770" width="10.875" style="4" customWidth="1"/>
    <col min="771" max="772" width="17.625" style="4" customWidth="1"/>
    <col min="773" max="776" width="15.375" style="4" customWidth="1"/>
    <col min="777" max="1024" width="9" style="4"/>
    <col min="1025" max="1025" width="28" style="4" customWidth="1"/>
    <col min="1026" max="1026" width="10.875" style="4" customWidth="1"/>
    <col min="1027" max="1028" width="17.625" style="4" customWidth="1"/>
    <col min="1029" max="1032" width="15.375" style="4" customWidth="1"/>
    <col min="1033" max="1280" width="9" style="4"/>
    <col min="1281" max="1281" width="28" style="4" customWidth="1"/>
    <col min="1282" max="1282" width="10.875" style="4" customWidth="1"/>
    <col min="1283" max="1284" width="17.625" style="4" customWidth="1"/>
    <col min="1285" max="1288" width="15.375" style="4" customWidth="1"/>
    <col min="1289" max="1536" width="9" style="4"/>
    <col min="1537" max="1537" width="28" style="4" customWidth="1"/>
    <col min="1538" max="1538" width="10.875" style="4" customWidth="1"/>
    <col min="1539" max="1540" width="17.625" style="4" customWidth="1"/>
    <col min="1541" max="1544" width="15.375" style="4" customWidth="1"/>
    <col min="1545" max="1792" width="9" style="4"/>
    <col min="1793" max="1793" width="28" style="4" customWidth="1"/>
    <col min="1794" max="1794" width="10.875" style="4" customWidth="1"/>
    <col min="1795" max="1796" width="17.625" style="4" customWidth="1"/>
    <col min="1797" max="1800" width="15.375" style="4" customWidth="1"/>
    <col min="1801" max="2048" width="9" style="4"/>
    <col min="2049" max="2049" width="28" style="4" customWidth="1"/>
    <col min="2050" max="2050" width="10.875" style="4" customWidth="1"/>
    <col min="2051" max="2052" width="17.625" style="4" customWidth="1"/>
    <col min="2053" max="2056" width="15.375" style="4" customWidth="1"/>
    <col min="2057" max="2304" width="9" style="4"/>
    <col min="2305" max="2305" width="28" style="4" customWidth="1"/>
    <col min="2306" max="2306" width="10.875" style="4" customWidth="1"/>
    <col min="2307" max="2308" width="17.625" style="4" customWidth="1"/>
    <col min="2309" max="2312" width="15.375" style="4" customWidth="1"/>
    <col min="2313" max="2560" width="9" style="4"/>
    <col min="2561" max="2561" width="28" style="4" customWidth="1"/>
    <col min="2562" max="2562" width="10.875" style="4" customWidth="1"/>
    <col min="2563" max="2564" width="17.625" style="4" customWidth="1"/>
    <col min="2565" max="2568" width="15.375" style="4" customWidth="1"/>
    <col min="2569" max="2816" width="9" style="4"/>
    <col min="2817" max="2817" width="28" style="4" customWidth="1"/>
    <col min="2818" max="2818" width="10.875" style="4" customWidth="1"/>
    <col min="2819" max="2820" width="17.625" style="4" customWidth="1"/>
    <col min="2821" max="2824" width="15.375" style="4" customWidth="1"/>
    <col min="2825" max="3072" width="9" style="4"/>
    <col min="3073" max="3073" width="28" style="4" customWidth="1"/>
    <col min="3074" max="3074" width="10.875" style="4" customWidth="1"/>
    <col min="3075" max="3076" width="17.625" style="4" customWidth="1"/>
    <col min="3077" max="3080" width="15.375" style="4" customWidth="1"/>
    <col min="3081" max="3328" width="9" style="4"/>
    <col min="3329" max="3329" width="28" style="4" customWidth="1"/>
    <col min="3330" max="3330" width="10.875" style="4" customWidth="1"/>
    <col min="3331" max="3332" width="17.625" style="4" customWidth="1"/>
    <col min="3333" max="3336" width="15.375" style="4" customWidth="1"/>
    <col min="3337" max="3584" width="9" style="4"/>
    <col min="3585" max="3585" width="28" style="4" customWidth="1"/>
    <col min="3586" max="3586" width="10.875" style="4" customWidth="1"/>
    <col min="3587" max="3588" width="17.625" style="4" customWidth="1"/>
    <col min="3589" max="3592" width="15.375" style="4" customWidth="1"/>
    <col min="3593" max="3840" width="9" style="4"/>
    <col min="3841" max="3841" width="28" style="4" customWidth="1"/>
    <col min="3842" max="3842" width="10.875" style="4" customWidth="1"/>
    <col min="3843" max="3844" width="17.625" style="4" customWidth="1"/>
    <col min="3845" max="3848" width="15.375" style="4" customWidth="1"/>
    <col min="3849" max="4096" width="9" style="4"/>
    <col min="4097" max="4097" width="28" style="4" customWidth="1"/>
    <col min="4098" max="4098" width="10.875" style="4" customWidth="1"/>
    <col min="4099" max="4100" width="17.625" style="4" customWidth="1"/>
    <col min="4101" max="4104" width="15.375" style="4" customWidth="1"/>
    <col min="4105" max="4352" width="9" style="4"/>
    <col min="4353" max="4353" width="28" style="4" customWidth="1"/>
    <col min="4354" max="4354" width="10.875" style="4" customWidth="1"/>
    <col min="4355" max="4356" width="17.625" style="4" customWidth="1"/>
    <col min="4357" max="4360" width="15.375" style="4" customWidth="1"/>
    <col min="4361" max="4608" width="9" style="4"/>
    <col min="4609" max="4609" width="28" style="4" customWidth="1"/>
    <col min="4610" max="4610" width="10.875" style="4" customWidth="1"/>
    <col min="4611" max="4612" width="17.625" style="4" customWidth="1"/>
    <col min="4613" max="4616" width="15.375" style="4" customWidth="1"/>
    <col min="4617" max="4864" width="9" style="4"/>
    <col min="4865" max="4865" width="28" style="4" customWidth="1"/>
    <col min="4866" max="4866" width="10.875" style="4" customWidth="1"/>
    <col min="4867" max="4868" width="17.625" style="4" customWidth="1"/>
    <col min="4869" max="4872" width="15.375" style="4" customWidth="1"/>
    <col min="4873" max="5120" width="9" style="4"/>
    <col min="5121" max="5121" width="28" style="4" customWidth="1"/>
    <col min="5122" max="5122" width="10.875" style="4" customWidth="1"/>
    <col min="5123" max="5124" width="17.625" style="4" customWidth="1"/>
    <col min="5125" max="5128" width="15.375" style="4" customWidth="1"/>
    <col min="5129" max="5376" width="9" style="4"/>
    <col min="5377" max="5377" width="28" style="4" customWidth="1"/>
    <col min="5378" max="5378" width="10.875" style="4" customWidth="1"/>
    <col min="5379" max="5380" width="17.625" style="4" customWidth="1"/>
    <col min="5381" max="5384" width="15.375" style="4" customWidth="1"/>
    <col min="5385" max="5632" width="9" style="4"/>
    <col min="5633" max="5633" width="28" style="4" customWidth="1"/>
    <col min="5634" max="5634" width="10.875" style="4" customWidth="1"/>
    <col min="5635" max="5636" width="17.625" style="4" customWidth="1"/>
    <col min="5637" max="5640" width="15.375" style="4" customWidth="1"/>
    <col min="5641" max="5888" width="9" style="4"/>
    <col min="5889" max="5889" width="28" style="4" customWidth="1"/>
    <col min="5890" max="5890" width="10.875" style="4" customWidth="1"/>
    <col min="5891" max="5892" width="17.625" style="4" customWidth="1"/>
    <col min="5893" max="5896" width="15.375" style="4" customWidth="1"/>
    <col min="5897" max="6144" width="9" style="4"/>
    <col min="6145" max="6145" width="28" style="4" customWidth="1"/>
    <col min="6146" max="6146" width="10.875" style="4" customWidth="1"/>
    <col min="6147" max="6148" width="17.625" style="4" customWidth="1"/>
    <col min="6149" max="6152" width="15.375" style="4" customWidth="1"/>
    <col min="6153" max="6400" width="9" style="4"/>
    <col min="6401" max="6401" width="28" style="4" customWidth="1"/>
    <col min="6402" max="6402" width="10.875" style="4" customWidth="1"/>
    <col min="6403" max="6404" width="17.625" style="4" customWidth="1"/>
    <col min="6405" max="6408" width="15.375" style="4" customWidth="1"/>
    <col min="6409" max="6656" width="9" style="4"/>
    <col min="6657" max="6657" width="28" style="4" customWidth="1"/>
    <col min="6658" max="6658" width="10.875" style="4" customWidth="1"/>
    <col min="6659" max="6660" width="17.625" style="4" customWidth="1"/>
    <col min="6661" max="6664" width="15.375" style="4" customWidth="1"/>
    <col min="6665" max="6912" width="9" style="4"/>
    <col min="6913" max="6913" width="28" style="4" customWidth="1"/>
    <col min="6914" max="6914" width="10.875" style="4" customWidth="1"/>
    <col min="6915" max="6916" width="17.625" style="4" customWidth="1"/>
    <col min="6917" max="6920" width="15.375" style="4" customWidth="1"/>
    <col min="6921" max="7168" width="9" style="4"/>
    <col min="7169" max="7169" width="28" style="4" customWidth="1"/>
    <col min="7170" max="7170" width="10.875" style="4" customWidth="1"/>
    <col min="7171" max="7172" width="17.625" style="4" customWidth="1"/>
    <col min="7173" max="7176" width="15.375" style="4" customWidth="1"/>
    <col min="7177" max="7424" width="9" style="4"/>
    <col min="7425" max="7425" width="28" style="4" customWidth="1"/>
    <col min="7426" max="7426" width="10.875" style="4" customWidth="1"/>
    <col min="7427" max="7428" width="17.625" style="4" customWidth="1"/>
    <col min="7429" max="7432" width="15.375" style="4" customWidth="1"/>
    <col min="7433" max="7680" width="9" style="4"/>
    <col min="7681" max="7681" width="28" style="4" customWidth="1"/>
    <col min="7682" max="7682" width="10.875" style="4" customWidth="1"/>
    <col min="7683" max="7684" width="17.625" style="4" customWidth="1"/>
    <col min="7685" max="7688" width="15.375" style="4" customWidth="1"/>
    <col min="7689" max="7936" width="9" style="4"/>
    <col min="7937" max="7937" width="28" style="4" customWidth="1"/>
    <col min="7938" max="7938" width="10.875" style="4" customWidth="1"/>
    <col min="7939" max="7940" width="17.625" style="4" customWidth="1"/>
    <col min="7941" max="7944" width="15.375" style="4" customWidth="1"/>
    <col min="7945" max="8192" width="9" style="4"/>
    <col min="8193" max="8193" width="28" style="4" customWidth="1"/>
    <col min="8194" max="8194" width="10.875" style="4" customWidth="1"/>
    <col min="8195" max="8196" width="17.625" style="4" customWidth="1"/>
    <col min="8197" max="8200" width="15.375" style="4" customWidth="1"/>
    <col min="8201" max="8448" width="9" style="4"/>
    <col min="8449" max="8449" width="28" style="4" customWidth="1"/>
    <col min="8450" max="8450" width="10.875" style="4" customWidth="1"/>
    <col min="8451" max="8452" width="17.625" style="4" customWidth="1"/>
    <col min="8453" max="8456" width="15.375" style="4" customWidth="1"/>
    <col min="8457" max="8704" width="9" style="4"/>
    <col min="8705" max="8705" width="28" style="4" customWidth="1"/>
    <col min="8706" max="8706" width="10.875" style="4" customWidth="1"/>
    <col min="8707" max="8708" width="17.625" style="4" customWidth="1"/>
    <col min="8709" max="8712" width="15.375" style="4" customWidth="1"/>
    <col min="8713" max="8960" width="9" style="4"/>
    <col min="8961" max="8961" width="28" style="4" customWidth="1"/>
    <col min="8962" max="8962" width="10.875" style="4" customWidth="1"/>
    <col min="8963" max="8964" width="17.625" style="4" customWidth="1"/>
    <col min="8965" max="8968" width="15.375" style="4" customWidth="1"/>
    <col min="8969" max="9216" width="9" style="4"/>
    <col min="9217" max="9217" width="28" style="4" customWidth="1"/>
    <col min="9218" max="9218" width="10.875" style="4" customWidth="1"/>
    <col min="9219" max="9220" width="17.625" style="4" customWidth="1"/>
    <col min="9221" max="9224" width="15.375" style="4" customWidth="1"/>
    <col min="9225" max="9472" width="9" style="4"/>
    <col min="9473" max="9473" width="28" style="4" customWidth="1"/>
    <col min="9474" max="9474" width="10.875" style="4" customWidth="1"/>
    <col min="9475" max="9476" width="17.625" style="4" customWidth="1"/>
    <col min="9477" max="9480" width="15.375" style="4" customWidth="1"/>
    <col min="9481" max="9728" width="9" style="4"/>
    <col min="9729" max="9729" width="28" style="4" customWidth="1"/>
    <col min="9730" max="9730" width="10.875" style="4" customWidth="1"/>
    <col min="9731" max="9732" width="17.625" style="4" customWidth="1"/>
    <col min="9733" max="9736" width="15.375" style="4" customWidth="1"/>
    <col min="9737" max="9984" width="9" style="4"/>
    <col min="9985" max="9985" width="28" style="4" customWidth="1"/>
    <col min="9986" max="9986" width="10.875" style="4" customWidth="1"/>
    <col min="9987" max="9988" width="17.625" style="4" customWidth="1"/>
    <col min="9989" max="9992" width="15.375" style="4" customWidth="1"/>
    <col min="9993" max="10240" width="9" style="4"/>
    <col min="10241" max="10241" width="28" style="4" customWidth="1"/>
    <col min="10242" max="10242" width="10.875" style="4" customWidth="1"/>
    <col min="10243" max="10244" width="17.625" style="4" customWidth="1"/>
    <col min="10245" max="10248" width="15.375" style="4" customWidth="1"/>
    <col min="10249" max="10496" width="9" style="4"/>
    <col min="10497" max="10497" width="28" style="4" customWidth="1"/>
    <col min="10498" max="10498" width="10.875" style="4" customWidth="1"/>
    <col min="10499" max="10500" width="17.625" style="4" customWidth="1"/>
    <col min="10501" max="10504" width="15.375" style="4" customWidth="1"/>
    <col min="10505" max="10752" width="9" style="4"/>
    <col min="10753" max="10753" width="28" style="4" customWidth="1"/>
    <col min="10754" max="10754" width="10.875" style="4" customWidth="1"/>
    <col min="10755" max="10756" width="17.625" style="4" customWidth="1"/>
    <col min="10757" max="10760" width="15.375" style="4" customWidth="1"/>
    <col min="10761" max="11008" width="9" style="4"/>
    <col min="11009" max="11009" width="28" style="4" customWidth="1"/>
    <col min="11010" max="11010" width="10.875" style="4" customWidth="1"/>
    <col min="11011" max="11012" width="17.625" style="4" customWidth="1"/>
    <col min="11013" max="11016" width="15.375" style="4" customWidth="1"/>
    <col min="11017" max="11264" width="9" style="4"/>
    <col min="11265" max="11265" width="28" style="4" customWidth="1"/>
    <col min="11266" max="11266" width="10.875" style="4" customWidth="1"/>
    <col min="11267" max="11268" width="17.625" style="4" customWidth="1"/>
    <col min="11269" max="11272" width="15.375" style="4" customWidth="1"/>
    <col min="11273" max="11520" width="9" style="4"/>
    <col min="11521" max="11521" width="28" style="4" customWidth="1"/>
    <col min="11522" max="11522" width="10.875" style="4" customWidth="1"/>
    <col min="11523" max="11524" width="17.625" style="4" customWidth="1"/>
    <col min="11525" max="11528" width="15.375" style="4" customWidth="1"/>
    <col min="11529" max="11776" width="9" style="4"/>
    <col min="11777" max="11777" width="28" style="4" customWidth="1"/>
    <col min="11778" max="11778" width="10.875" style="4" customWidth="1"/>
    <col min="11779" max="11780" width="17.625" style="4" customWidth="1"/>
    <col min="11781" max="11784" width="15.375" style="4" customWidth="1"/>
    <col min="11785" max="12032" width="9" style="4"/>
    <col min="12033" max="12033" width="28" style="4" customWidth="1"/>
    <col min="12034" max="12034" width="10.875" style="4" customWidth="1"/>
    <col min="12035" max="12036" width="17.625" style="4" customWidth="1"/>
    <col min="12037" max="12040" width="15.375" style="4" customWidth="1"/>
    <col min="12041" max="12288" width="9" style="4"/>
    <col min="12289" max="12289" width="28" style="4" customWidth="1"/>
    <col min="12290" max="12290" width="10.875" style="4" customWidth="1"/>
    <col min="12291" max="12292" width="17.625" style="4" customWidth="1"/>
    <col min="12293" max="12296" width="15.375" style="4" customWidth="1"/>
    <col min="12297" max="12544" width="9" style="4"/>
    <col min="12545" max="12545" width="28" style="4" customWidth="1"/>
    <col min="12546" max="12546" width="10.875" style="4" customWidth="1"/>
    <col min="12547" max="12548" width="17.625" style="4" customWidth="1"/>
    <col min="12549" max="12552" width="15.375" style="4" customWidth="1"/>
    <col min="12553" max="12800" width="9" style="4"/>
    <col min="12801" max="12801" width="28" style="4" customWidth="1"/>
    <col min="12802" max="12802" width="10.875" style="4" customWidth="1"/>
    <col min="12803" max="12804" width="17.625" style="4" customWidth="1"/>
    <col min="12805" max="12808" width="15.375" style="4" customWidth="1"/>
    <col min="12809" max="13056" width="9" style="4"/>
    <col min="13057" max="13057" width="28" style="4" customWidth="1"/>
    <col min="13058" max="13058" width="10.875" style="4" customWidth="1"/>
    <col min="13059" max="13060" width="17.625" style="4" customWidth="1"/>
    <col min="13061" max="13064" width="15.375" style="4" customWidth="1"/>
    <col min="13065" max="13312" width="9" style="4"/>
    <col min="13313" max="13313" width="28" style="4" customWidth="1"/>
    <col min="13314" max="13314" width="10.875" style="4" customWidth="1"/>
    <col min="13315" max="13316" width="17.625" style="4" customWidth="1"/>
    <col min="13317" max="13320" width="15.375" style="4" customWidth="1"/>
    <col min="13321" max="13568" width="9" style="4"/>
    <col min="13569" max="13569" width="28" style="4" customWidth="1"/>
    <col min="13570" max="13570" width="10.875" style="4" customWidth="1"/>
    <col min="13571" max="13572" width="17.625" style="4" customWidth="1"/>
    <col min="13573" max="13576" width="15.375" style="4" customWidth="1"/>
    <col min="13577" max="13824" width="9" style="4"/>
    <col min="13825" max="13825" width="28" style="4" customWidth="1"/>
    <col min="13826" max="13826" width="10.875" style="4" customWidth="1"/>
    <col min="13827" max="13828" width="17.625" style="4" customWidth="1"/>
    <col min="13829" max="13832" width="15.375" style="4" customWidth="1"/>
    <col min="13833" max="14080" width="9" style="4"/>
    <col min="14081" max="14081" width="28" style="4" customWidth="1"/>
    <col min="14082" max="14082" width="10.875" style="4" customWidth="1"/>
    <col min="14083" max="14084" width="17.625" style="4" customWidth="1"/>
    <col min="14085" max="14088" width="15.375" style="4" customWidth="1"/>
    <col min="14089" max="14336" width="9" style="4"/>
    <col min="14337" max="14337" width="28" style="4" customWidth="1"/>
    <col min="14338" max="14338" width="10.875" style="4" customWidth="1"/>
    <col min="14339" max="14340" width="17.625" style="4" customWidth="1"/>
    <col min="14341" max="14344" width="15.375" style="4" customWidth="1"/>
    <col min="14345" max="14592" width="9" style="4"/>
    <col min="14593" max="14593" width="28" style="4" customWidth="1"/>
    <col min="14594" max="14594" width="10.875" style="4" customWidth="1"/>
    <col min="14595" max="14596" width="17.625" style="4" customWidth="1"/>
    <col min="14597" max="14600" width="15.375" style="4" customWidth="1"/>
    <col min="14601" max="14848" width="9" style="4"/>
    <col min="14849" max="14849" width="28" style="4" customWidth="1"/>
    <col min="14850" max="14850" width="10.875" style="4" customWidth="1"/>
    <col min="14851" max="14852" width="17.625" style="4" customWidth="1"/>
    <col min="14853" max="14856" width="15.375" style="4" customWidth="1"/>
    <col min="14857" max="15104" width="9" style="4"/>
    <col min="15105" max="15105" width="28" style="4" customWidth="1"/>
    <col min="15106" max="15106" width="10.875" style="4" customWidth="1"/>
    <col min="15107" max="15108" width="17.625" style="4" customWidth="1"/>
    <col min="15109" max="15112" width="15.375" style="4" customWidth="1"/>
    <col min="15113" max="15360" width="9" style="4"/>
    <col min="15361" max="15361" width="28" style="4" customWidth="1"/>
    <col min="15362" max="15362" width="10.875" style="4" customWidth="1"/>
    <col min="15363" max="15364" width="17.625" style="4" customWidth="1"/>
    <col min="15365" max="15368" width="15.375" style="4" customWidth="1"/>
    <col min="15369" max="15616" width="9" style="4"/>
    <col min="15617" max="15617" width="28" style="4" customWidth="1"/>
    <col min="15618" max="15618" width="10.875" style="4" customWidth="1"/>
    <col min="15619" max="15620" width="17.625" style="4" customWidth="1"/>
    <col min="15621" max="15624" width="15.375" style="4" customWidth="1"/>
    <col min="15625" max="15872" width="9" style="4"/>
    <col min="15873" max="15873" width="28" style="4" customWidth="1"/>
    <col min="15874" max="15874" width="10.875" style="4" customWidth="1"/>
    <col min="15875" max="15876" width="17.625" style="4" customWidth="1"/>
    <col min="15877" max="15880" width="15.375" style="4" customWidth="1"/>
    <col min="15881" max="16128" width="9" style="4"/>
    <col min="16129" max="16129" width="28" style="4" customWidth="1"/>
    <col min="16130" max="16130" width="10.875" style="4" customWidth="1"/>
    <col min="16131" max="16132" width="17.625" style="4" customWidth="1"/>
    <col min="16133" max="16136" width="15.375" style="4" customWidth="1"/>
    <col min="16137" max="16384" width="9" style="4"/>
  </cols>
  <sheetData>
    <row r="1" spans="1:8" ht="26.25" customHeight="1">
      <c r="A1" s="315" t="s">
        <v>39</v>
      </c>
      <c r="B1" s="315"/>
      <c r="C1" s="315"/>
      <c r="D1" s="315"/>
      <c r="E1" s="315"/>
      <c r="F1" s="315"/>
      <c r="G1" s="315"/>
      <c r="H1" s="94"/>
    </row>
    <row r="2" spans="1:8" ht="26.25" customHeight="1">
      <c r="A2" s="316" t="s">
        <v>9</v>
      </c>
      <c r="B2" s="318" t="s">
        <v>10</v>
      </c>
      <c r="C2" s="320" t="s">
        <v>11</v>
      </c>
      <c r="D2" s="318" t="s">
        <v>12</v>
      </c>
      <c r="E2" s="318" t="s">
        <v>13</v>
      </c>
      <c r="F2" s="318"/>
      <c r="G2" s="318" t="s">
        <v>14</v>
      </c>
      <c r="H2" s="322"/>
    </row>
    <row r="3" spans="1:8" ht="26.25" customHeight="1">
      <c r="A3" s="317"/>
      <c r="B3" s="319"/>
      <c r="C3" s="321"/>
      <c r="D3" s="319"/>
      <c r="E3" s="117" t="s">
        <v>15</v>
      </c>
      <c r="F3" s="117" t="s">
        <v>16</v>
      </c>
      <c r="G3" s="117" t="s">
        <v>5</v>
      </c>
      <c r="H3" s="118" t="s">
        <v>5</v>
      </c>
    </row>
    <row r="4" spans="1:8" ht="26.25" customHeight="1">
      <c r="A4" s="119" t="s">
        <v>386</v>
      </c>
      <c r="B4" s="120"/>
      <c r="C4" s="121"/>
      <c r="D4" s="122"/>
      <c r="E4" s="122"/>
      <c r="F4" s="123"/>
      <c r="G4" s="123"/>
      <c r="H4" s="124"/>
    </row>
    <row r="5" spans="1:8" ht="26.25" customHeight="1">
      <c r="A5" s="125"/>
      <c r="B5" s="126"/>
      <c r="C5" s="127"/>
      <c r="D5" s="128"/>
      <c r="E5" s="128"/>
      <c r="F5" s="129"/>
      <c r="G5" s="129"/>
      <c r="H5" s="130"/>
    </row>
    <row r="6" spans="1:8" ht="26.25" customHeight="1">
      <c r="A6" s="125"/>
      <c r="B6" s="131"/>
      <c r="C6" s="132">
        <f>SUM(D6:F6)</f>
        <v>0</v>
      </c>
      <c r="D6" s="161"/>
      <c r="E6" s="161"/>
      <c r="F6" s="160"/>
      <c r="G6" s="129"/>
      <c r="H6" s="130"/>
    </row>
    <row r="7" spans="1:8" ht="26.25" customHeight="1">
      <c r="A7" s="125"/>
      <c r="B7" s="131"/>
      <c r="C7" s="127"/>
      <c r="D7" s="128"/>
      <c r="E7" s="128"/>
      <c r="F7" s="129"/>
      <c r="G7" s="129"/>
      <c r="H7" s="130"/>
    </row>
    <row r="8" spans="1:8" ht="26.25" customHeight="1">
      <c r="A8" s="125"/>
      <c r="B8" s="131"/>
      <c r="C8" s="132">
        <f>ROUNDDOWN(C6,-4)</f>
        <v>0</v>
      </c>
      <c r="D8" s="128"/>
      <c r="E8" s="128"/>
      <c r="F8" s="129"/>
      <c r="G8" s="129"/>
      <c r="H8" s="130"/>
    </row>
    <row r="9" spans="1:8" ht="26.25" customHeight="1">
      <c r="A9" s="125"/>
      <c r="B9" s="131"/>
      <c r="C9" s="127"/>
      <c r="D9" s="128"/>
      <c r="E9" s="128"/>
      <c r="F9" s="129"/>
      <c r="G9" s="129"/>
      <c r="H9" s="130"/>
    </row>
    <row r="10" spans="1:8" ht="26.25" customHeight="1">
      <c r="A10" s="125"/>
      <c r="B10" s="131"/>
      <c r="C10" s="127"/>
      <c r="D10" s="128"/>
      <c r="E10" s="128"/>
      <c r="F10" s="129"/>
      <c r="G10" s="129"/>
      <c r="H10" s="130"/>
    </row>
    <row r="11" spans="1:8" ht="26.25" customHeight="1">
      <c r="A11" s="125"/>
      <c r="B11" s="131"/>
      <c r="C11" s="131"/>
      <c r="D11" s="129"/>
      <c r="E11" s="129"/>
      <c r="F11" s="129"/>
      <c r="G11" s="129"/>
      <c r="H11" s="130"/>
    </row>
    <row r="12" spans="1:8" ht="26.25" customHeight="1">
      <c r="A12" s="125"/>
      <c r="B12" s="131"/>
      <c r="C12" s="127"/>
      <c r="D12" s="128"/>
      <c r="E12" s="128"/>
      <c r="F12" s="128"/>
      <c r="G12" s="129"/>
      <c r="H12" s="130"/>
    </row>
    <row r="13" spans="1:8" ht="26.25" customHeight="1">
      <c r="A13" s="125"/>
      <c r="B13" s="131"/>
      <c r="C13" s="127"/>
      <c r="D13" s="128"/>
      <c r="E13" s="128"/>
      <c r="F13" s="129"/>
      <c r="G13" s="129"/>
      <c r="H13" s="130"/>
    </row>
    <row r="14" spans="1:8" ht="26.25" customHeight="1">
      <c r="A14" s="125"/>
      <c r="B14" s="131"/>
      <c r="C14" s="127"/>
      <c r="D14" s="128"/>
      <c r="E14" s="128"/>
      <c r="F14" s="129"/>
      <c r="G14" s="129"/>
      <c r="H14" s="130"/>
    </row>
    <row r="15" spans="1:8" ht="26.25" customHeight="1">
      <c r="A15" s="125"/>
      <c r="B15" s="131"/>
      <c r="C15" s="127"/>
      <c r="D15" s="128"/>
      <c r="E15" s="128"/>
      <c r="F15" s="129"/>
      <c r="G15" s="129"/>
      <c r="H15" s="130"/>
    </row>
    <row r="16" spans="1:8" ht="26.25" customHeight="1">
      <c r="A16" s="125"/>
      <c r="B16" s="131"/>
      <c r="C16" s="127"/>
      <c r="D16" s="128"/>
      <c r="E16" s="128"/>
      <c r="F16" s="129"/>
      <c r="G16" s="129"/>
      <c r="H16" s="130"/>
    </row>
    <row r="17" spans="1:8" ht="26.25" customHeight="1">
      <c r="A17" s="125" t="s">
        <v>17</v>
      </c>
      <c r="B17" s="133">
        <v>0.1</v>
      </c>
      <c r="C17" s="132">
        <f>ROUNDDOWN(C8*0.1,)</f>
        <v>0</v>
      </c>
      <c r="D17" s="128"/>
      <c r="E17" s="128"/>
      <c r="F17" s="129"/>
      <c r="G17" s="129"/>
      <c r="H17" s="130"/>
    </row>
    <row r="18" spans="1:8" ht="26.25" customHeight="1">
      <c r="A18" s="125"/>
      <c r="B18" s="131"/>
      <c r="C18" s="127"/>
      <c r="D18" s="128"/>
      <c r="E18" s="128"/>
      <c r="F18" s="129"/>
      <c r="G18" s="129"/>
      <c r="H18" s="130"/>
    </row>
    <row r="19" spans="1:8" ht="26.25" customHeight="1">
      <c r="A19" s="125"/>
      <c r="B19" s="131"/>
      <c r="C19" s="127"/>
      <c r="D19" s="128"/>
      <c r="E19" s="128"/>
      <c r="F19" s="129"/>
      <c r="G19" s="129"/>
      <c r="H19" s="130"/>
    </row>
    <row r="20" spans="1:8" ht="26.25" customHeight="1">
      <c r="A20" s="125"/>
      <c r="B20" s="131"/>
      <c r="C20" s="131"/>
      <c r="D20" s="129"/>
      <c r="E20" s="129"/>
      <c r="F20" s="129"/>
      <c r="G20" s="129"/>
      <c r="H20" s="130"/>
    </row>
    <row r="21" spans="1:8" ht="26.25" customHeight="1">
      <c r="A21" s="134" t="s">
        <v>40</v>
      </c>
      <c r="B21" s="135"/>
      <c r="C21" s="164">
        <f>C8+C17</f>
        <v>0</v>
      </c>
      <c r="D21" s="136"/>
      <c r="E21" s="136"/>
      <c r="F21" s="136"/>
      <c r="G21" s="136"/>
      <c r="H21" s="137"/>
    </row>
  </sheetData>
  <mergeCells count="7">
    <mergeCell ref="A1:G1"/>
    <mergeCell ref="A2:A3"/>
    <mergeCell ref="B2:B3"/>
    <mergeCell ref="C2:C3"/>
    <mergeCell ref="D2:D3"/>
    <mergeCell ref="E2:F2"/>
    <mergeCell ref="G2:H2"/>
  </mergeCells>
  <phoneticPr fontId="2"/>
  <printOptions horizontalCentered="1" verticalCentered="1"/>
  <pageMargins left="0.59055118110236227" right="0.59055118110236227" top="0.70866141732283472" bottom="0.59055118110236227" header="0.51181102362204722" footer="0.3937007874015748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23"/>
  <sheetViews>
    <sheetView showZeros="0" view="pageBreakPreview" zoomScale="80" zoomScaleNormal="47" zoomScaleSheetLayoutView="80" workbookViewId="0">
      <selection activeCell="C17" sqref="C17"/>
    </sheetView>
  </sheetViews>
  <sheetFormatPr defaultRowHeight="13.5"/>
  <cols>
    <col min="1" max="1" width="32.375" customWidth="1"/>
    <col min="2" max="2" width="16.75" customWidth="1"/>
    <col min="3" max="4" width="17.625" customWidth="1"/>
    <col min="5" max="5" width="18.625" customWidth="1"/>
    <col min="6" max="7" width="15.625" customWidth="1"/>
  </cols>
  <sheetData>
    <row r="1" spans="1:7" ht="27.6" customHeight="1">
      <c r="A1" s="323" t="s">
        <v>44</v>
      </c>
      <c r="B1" s="323"/>
      <c r="C1" s="323"/>
      <c r="D1" s="323"/>
      <c r="E1" s="323"/>
      <c r="F1" s="323"/>
      <c r="G1" s="94"/>
    </row>
    <row r="2" spans="1:7" ht="24.95" customHeight="1">
      <c r="A2" s="329" t="s">
        <v>9</v>
      </c>
      <c r="B2" s="324" t="s">
        <v>18</v>
      </c>
      <c r="C2" s="326" t="s">
        <v>19</v>
      </c>
      <c r="D2" s="326" t="s">
        <v>20</v>
      </c>
      <c r="E2" s="326" t="s">
        <v>21</v>
      </c>
      <c r="F2" s="326"/>
      <c r="G2" s="328"/>
    </row>
    <row r="3" spans="1:7" ht="24.95" customHeight="1">
      <c r="A3" s="330"/>
      <c r="B3" s="325"/>
      <c r="C3" s="327"/>
      <c r="D3" s="327"/>
      <c r="E3" s="327"/>
      <c r="F3" s="3" t="s">
        <v>22</v>
      </c>
      <c r="G3" s="2" t="s">
        <v>5</v>
      </c>
    </row>
    <row r="4" spans="1:7" ht="24.95" customHeight="1">
      <c r="A4" s="12" t="s">
        <v>386</v>
      </c>
      <c r="B4" s="13"/>
      <c r="C4" s="169"/>
      <c r="D4" s="212"/>
      <c r="E4" s="213"/>
      <c r="F4" s="214"/>
      <c r="G4" s="162"/>
    </row>
    <row r="5" spans="1:7" ht="24.95" customHeight="1">
      <c r="A5" s="14"/>
      <c r="B5" s="15"/>
      <c r="C5" s="227"/>
      <c r="D5" s="26"/>
      <c r="E5" s="215"/>
      <c r="F5" s="216"/>
      <c r="G5" s="72"/>
    </row>
    <row r="6" spans="1:7" ht="24.95" customHeight="1">
      <c r="A6" s="14" t="s">
        <v>400</v>
      </c>
      <c r="B6" s="217"/>
      <c r="C6" s="227"/>
      <c r="D6" s="26"/>
      <c r="E6" s="16"/>
      <c r="F6" s="216"/>
      <c r="G6" s="72"/>
    </row>
    <row r="7" spans="1:7" ht="24.95" customHeight="1">
      <c r="A7" s="141" t="s">
        <v>387</v>
      </c>
      <c r="B7" s="217"/>
      <c r="C7" s="227">
        <f>内訳書明細書!F57</f>
        <v>0</v>
      </c>
      <c r="D7" s="26"/>
      <c r="E7" s="215"/>
      <c r="F7" s="216"/>
      <c r="G7" s="72"/>
    </row>
    <row r="8" spans="1:7" ht="24.95" customHeight="1">
      <c r="A8" s="141" t="s">
        <v>388</v>
      </c>
      <c r="B8" s="217"/>
      <c r="C8" s="227">
        <f>内訳書明細書!F124</f>
        <v>0</v>
      </c>
      <c r="D8" s="26"/>
      <c r="E8" s="215"/>
      <c r="F8" s="216"/>
      <c r="G8" s="72"/>
    </row>
    <row r="9" spans="1:7" ht="24.95" customHeight="1">
      <c r="A9" s="141" t="s">
        <v>389</v>
      </c>
      <c r="B9" s="217"/>
      <c r="C9" s="227">
        <f>内訳書明細書!F206</f>
        <v>0</v>
      </c>
      <c r="D9" s="26"/>
      <c r="E9" s="215"/>
      <c r="F9" s="216"/>
      <c r="G9" s="72"/>
    </row>
    <row r="10" spans="1:7" ht="24.95" customHeight="1">
      <c r="A10" s="141" t="s">
        <v>390</v>
      </c>
      <c r="B10" s="217"/>
      <c r="C10" s="227">
        <f>内訳書明細書!F238</f>
        <v>0</v>
      </c>
      <c r="D10" s="26"/>
      <c r="E10" s="215"/>
      <c r="F10" s="216"/>
      <c r="G10" s="72"/>
    </row>
    <row r="11" spans="1:7" ht="24.95" customHeight="1">
      <c r="A11" s="141" t="s">
        <v>391</v>
      </c>
      <c r="B11" s="217"/>
      <c r="C11" s="227">
        <f>内訳書明細書!F318</f>
        <v>0</v>
      </c>
      <c r="D11" s="26"/>
      <c r="E11" s="215"/>
      <c r="F11" s="216"/>
      <c r="G11" s="72"/>
    </row>
    <row r="12" spans="1:7" ht="24.95" customHeight="1">
      <c r="A12" s="141" t="s">
        <v>392</v>
      </c>
      <c r="B12" s="217"/>
      <c r="C12" s="227">
        <f>内訳書明細書!F428</f>
        <v>0</v>
      </c>
      <c r="D12" s="26"/>
      <c r="E12" s="215"/>
      <c r="F12" s="216"/>
      <c r="G12" s="72"/>
    </row>
    <row r="13" spans="1:7" ht="24.95" customHeight="1">
      <c r="A13" s="141" t="s">
        <v>393</v>
      </c>
      <c r="B13" s="217"/>
      <c r="C13" s="227">
        <f>内訳書明細書!F510</f>
        <v>0</v>
      </c>
      <c r="D13" s="26"/>
      <c r="E13" s="215"/>
      <c r="F13" s="216"/>
      <c r="G13" s="72"/>
    </row>
    <row r="14" spans="1:7" ht="24.95" customHeight="1">
      <c r="A14" s="141" t="s">
        <v>394</v>
      </c>
      <c r="B14" s="217"/>
      <c r="C14" s="227">
        <f>内訳書明細書!F571</f>
        <v>0</v>
      </c>
      <c r="D14" s="26"/>
      <c r="E14" s="215"/>
      <c r="F14" s="216"/>
      <c r="G14" s="72"/>
    </row>
    <row r="15" spans="1:7" ht="24.95" customHeight="1">
      <c r="A15" s="141" t="s">
        <v>395</v>
      </c>
      <c r="B15" s="217"/>
      <c r="C15" s="227">
        <f>内訳書明細書!F580</f>
        <v>0</v>
      </c>
      <c r="D15" s="26"/>
      <c r="E15" s="215"/>
      <c r="F15" s="216"/>
      <c r="G15" s="72"/>
    </row>
    <row r="16" spans="1:7" ht="24.95" customHeight="1">
      <c r="A16" s="141" t="s">
        <v>396</v>
      </c>
      <c r="B16" s="217"/>
      <c r="C16" s="227">
        <f>内訳書明細書!F588</f>
        <v>0</v>
      </c>
      <c r="D16" s="26"/>
      <c r="E16" s="215"/>
      <c r="F16" s="216"/>
      <c r="G16" s="72"/>
    </row>
    <row r="17" spans="1:7" ht="24.95" customHeight="1">
      <c r="A17" s="14" t="s">
        <v>398</v>
      </c>
      <c r="B17" s="217"/>
      <c r="C17" s="227">
        <f>SUM(C7:C16)</f>
        <v>0</v>
      </c>
      <c r="D17" s="26"/>
      <c r="E17" s="215"/>
      <c r="F17" s="216"/>
      <c r="G17" s="72"/>
    </row>
    <row r="18" spans="1:7" ht="24.95" customHeight="1">
      <c r="A18" s="14"/>
      <c r="B18" s="217"/>
      <c r="C18" s="227"/>
      <c r="D18" s="26"/>
      <c r="E18" s="215"/>
      <c r="F18" s="216"/>
      <c r="G18" s="72"/>
    </row>
    <row r="19" spans="1:7" ht="24.95" customHeight="1">
      <c r="A19" s="14" t="s">
        <v>397</v>
      </c>
      <c r="B19" s="217"/>
      <c r="C19" s="231">
        <f>内訳書明細書!F17</f>
        <v>0</v>
      </c>
      <c r="D19" s="26"/>
      <c r="E19" s="218"/>
      <c r="F19" s="219"/>
      <c r="G19" s="72"/>
    </row>
    <row r="20" spans="1:7" ht="24.95" customHeight="1">
      <c r="A20" s="142" t="s">
        <v>46</v>
      </c>
      <c r="B20" s="217"/>
      <c r="C20" s="227">
        <f>SUM(C19)</f>
        <v>0</v>
      </c>
      <c r="D20" s="26">
        <f>SUM(D6:D19)</f>
        <v>0</v>
      </c>
      <c r="E20" s="220"/>
      <c r="F20" s="221"/>
      <c r="G20" s="222"/>
    </row>
    <row r="21" spans="1:7" ht="24.95" customHeight="1">
      <c r="A21" s="22" t="s">
        <v>399</v>
      </c>
      <c r="B21" s="223"/>
      <c r="C21" s="228">
        <f>C17+C20</f>
        <v>0</v>
      </c>
      <c r="D21" s="27"/>
      <c r="E21" s="224"/>
      <c r="F21" s="225"/>
      <c r="G21" s="73"/>
    </row>
    <row r="22" spans="1:7" ht="32.25" customHeight="1">
      <c r="C22" s="229"/>
      <c r="D22" s="24"/>
      <c r="E22" s="25"/>
      <c r="F22" s="23"/>
      <c r="G22" s="1"/>
    </row>
    <row r="23" spans="1:7">
      <c r="C23" s="230"/>
    </row>
  </sheetData>
  <mergeCells count="7">
    <mergeCell ref="A1:F1"/>
    <mergeCell ref="B2:B3"/>
    <mergeCell ref="C2:C3"/>
    <mergeCell ref="D2:D3"/>
    <mergeCell ref="E2:E3"/>
    <mergeCell ref="F2:G2"/>
    <mergeCell ref="A2:A3"/>
  </mergeCells>
  <phoneticPr fontId="2"/>
  <pageMargins left="0.69" right="0" top="0.70866141732283472" bottom="0.43307086614173229" header="0.51181102362204722" footer="0.3937007874015748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U600"/>
  <sheetViews>
    <sheetView showZeros="0" showWhiteSpace="0" view="pageBreakPreview" zoomScale="80" zoomScaleNormal="80" zoomScaleSheetLayoutView="80" zoomScalePageLayoutView="84" workbookViewId="0">
      <selection activeCell="I605" sqref="I605"/>
    </sheetView>
  </sheetViews>
  <sheetFormatPr defaultRowHeight="13.5"/>
  <cols>
    <col min="1" max="1" width="23.25" style="4" customWidth="1"/>
    <col min="2" max="2" width="25.875" style="92" customWidth="1"/>
    <col min="3" max="3" width="9.125" style="93" customWidth="1"/>
    <col min="4" max="4" width="5.875" style="47" customWidth="1"/>
    <col min="5" max="5" width="9.625" style="4" customWidth="1"/>
    <col min="6" max="6" width="11.625" style="4" customWidth="1"/>
    <col min="7" max="7" width="9.125" style="4" customWidth="1"/>
    <col min="8" max="8" width="5.875" style="4" customWidth="1"/>
    <col min="9" max="9" width="9.625" style="4" customWidth="1"/>
    <col min="10" max="10" width="11.625" style="4" customWidth="1"/>
    <col min="11" max="11" width="13" style="4" bestFit="1" customWidth="1"/>
    <col min="12" max="12" width="7.125" style="4" hidden="1" customWidth="1"/>
    <col min="13" max="16384" width="9" style="4"/>
  </cols>
  <sheetData>
    <row r="1" spans="1:21" ht="39.950000000000003" customHeight="1">
      <c r="A1" s="31" t="s">
        <v>401</v>
      </c>
      <c r="B1" s="29"/>
      <c r="C1" s="30"/>
      <c r="D1" s="31"/>
      <c r="E1" s="28"/>
      <c r="F1" s="28"/>
      <c r="G1" s="28"/>
      <c r="H1" s="28"/>
      <c r="I1" s="28"/>
      <c r="K1" s="138">
        <v>1</v>
      </c>
      <c r="L1" s="32" t="s">
        <v>28</v>
      </c>
      <c r="N1" s="144"/>
      <c r="O1" s="145"/>
    </row>
    <row r="2" spans="1:21" ht="15.95" customHeight="1">
      <c r="A2" s="333" t="s">
        <v>2</v>
      </c>
      <c r="B2" s="335" t="s">
        <v>33</v>
      </c>
      <c r="C2" s="337" t="s">
        <v>3</v>
      </c>
      <c r="D2" s="338"/>
      <c r="E2" s="339"/>
      <c r="F2" s="33"/>
      <c r="G2" s="340" t="s">
        <v>4</v>
      </c>
      <c r="H2" s="338"/>
      <c r="I2" s="339"/>
      <c r="J2" s="34"/>
      <c r="K2" s="331" t="s">
        <v>34</v>
      </c>
      <c r="L2" s="35"/>
      <c r="N2" s="144"/>
      <c r="O2" s="145"/>
    </row>
    <row r="3" spans="1:21" ht="15.95" customHeight="1">
      <c r="A3" s="334"/>
      <c r="B3" s="336"/>
      <c r="C3" s="36" t="s">
        <v>6</v>
      </c>
      <c r="D3" s="37" t="s">
        <v>1</v>
      </c>
      <c r="E3" s="37" t="s">
        <v>7</v>
      </c>
      <c r="F3" s="38" t="s">
        <v>8</v>
      </c>
      <c r="G3" s="147" t="s">
        <v>6</v>
      </c>
      <c r="H3" s="37" t="s">
        <v>1</v>
      </c>
      <c r="I3" s="37" t="s">
        <v>7</v>
      </c>
      <c r="J3" s="37" t="s">
        <v>8</v>
      </c>
      <c r="K3" s="332"/>
      <c r="L3" s="40"/>
      <c r="N3" s="144"/>
      <c r="O3" s="145"/>
    </row>
    <row r="4" spans="1:21" ht="24" customHeight="1">
      <c r="A4" s="170" t="s">
        <v>50</v>
      </c>
      <c r="B4" s="171"/>
      <c r="C4" s="172"/>
      <c r="D4" s="173"/>
      <c r="E4" s="174"/>
      <c r="F4" s="42">
        <f>C4*E4</f>
        <v>0</v>
      </c>
      <c r="G4" s="148"/>
      <c r="H4" s="7"/>
      <c r="I4" s="44"/>
      <c r="J4" s="45"/>
      <c r="K4" s="11"/>
      <c r="L4" s="11"/>
      <c r="N4" s="144"/>
      <c r="O4" s="145"/>
    </row>
    <row r="5" spans="1:21" ht="24" customHeight="1">
      <c r="A5" s="170" t="s">
        <v>51</v>
      </c>
      <c r="B5" s="171" t="s">
        <v>52</v>
      </c>
      <c r="C5" s="172">
        <v>298</v>
      </c>
      <c r="D5" s="173" t="s">
        <v>41</v>
      </c>
      <c r="E5" s="174"/>
      <c r="F5" s="175">
        <f>ROUNDDOWN(C5*E5,)</f>
        <v>0</v>
      </c>
      <c r="G5" s="20"/>
      <c r="H5" s="7"/>
      <c r="I5" s="46"/>
      <c r="J5" s="46">
        <f>G5*I5</f>
        <v>0</v>
      </c>
      <c r="K5" s="167"/>
      <c r="L5" s="11"/>
      <c r="N5" s="144"/>
      <c r="O5" s="145"/>
    </row>
    <row r="6" spans="1:21" ht="24" customHeight="1">
      <c r="A6" s="170" t="s">
        <v>53</v>
      </c>
      <c r="B6" s="171" t="s">
        <v>54</v>
      </c>
      <c r="C6" s="172">
        <v>98</v>
      </c>
      <c r="D6" s="173" t="s">
        <v>41</v>
      </c>
      <c r="E6" s="174"/>
      <c r="F6" s="175">
        <f t="shared" ref="F6:F15" si="0">ROUNDDOWN(C6*E6,)</f>
        <v>0</v>
      </c>
      <c r="G6" s="20"/>
      <c r="H6" s="7"/>
      <c r="I6" s="46"/>
      <c r="J6" s="46">
        <f>ROUNDDOWN(G6*I6,0)</f>
        <v>0</v>
      </c>
      <c r="K6" s="167"/>
      <c r="L6" s="11"/>
      <c r="N6" s="144"/>
      <c r="O6" s="145"/>
    </row>
    <row r="7" spans="1:21" ht="24" customHeight="1">
      <c r="A7" s="170" t="s">
        <v>53</v>
      </c>
      <c r="B7" s="171" t="s">
        <v>55</v>
      </c>
      <c r="C7" s="172">
        <v>2</v>
      </c>
      <c r="D7" s="173" t="s">
        <v>47</v>
      </c>
      <c r="E7" s="174"/>
      <c r="F7" s="175">
        <f t="shared" si="0"/>
        <v>0</v>
      </c>
      <c r="G7" s="20"/>
      <c r="H7" s="7"/>
      <c r="I7" s="46"/>
      <c r="J7" s="46">
        <f t="shared" ref="J7:J12" si="1">ROUNDDOWN(G7*I7,0)</f>
        <v>0</v>
      </c>
      <c r="K7" s="167"/>
      <c r="L7" s="11"/>
      <c r="N7" s="144"/>
      <c r="O7" s="145"/>
    </row>
    <row r="8" spans="1:21" ht="24" customHeight="1">
      <c r="A8" s="170" t="s">
        <v>56</v>
      </c>
      <c r="B8" s="171" t="s">
        <v>57</v>
      </c>
      <c r="C8" s="172">
        <v>80</v>
      </c>
      <c r="D8" s="173" t="s">
        <v>42</v>
      </c>
      <c r="E8" s="174"/>
      <c r="F8" s="175">
        <f t="shared" si="0"/>
        <v>0</v>
      </c>
      <c r="G8" s="20"/>
      <c r="H8" s="7"/>
      <c r="I8" s="46"/>
      <c r="J8" s="46">
        <f t="shared" si="1"/>
        <v>0</v>
      </c>
      <c r="K8" s="167"/>
      <c r="L8" s="11"/>
      <c r="N8" s="144"/>
      <c r="O8" s="145"/>
    </row>
    <row r="9" spans="1:21" ht="24" customHeight="1">
      <c r="A9" s="170" t="s">
        <v>58</v>
      </c>
      <c r="B9" s="171" t="s">
        <v>59</v>
      </c>
      <c r="C9" s="172">
        <v>90</v>
      </c>
      <c r="D9" s="173" t="s">
        <v>60</v>
      </c>
      <c r="E9" s="174"/>
      <c r="F9" s="175">
        <f t="shared" si="0"/>
        <v>0</v>
      </c>
      <c r="G9" s="20"/>
      <c r="H9" s="7"/>
      <c r="I9" s="9"/>
      <c r="J9" s="46">
        <f t="shared" si="1"/>
        <v>0</v>
      </c>
      <c r="K9" s="167"/>
      <c r="L9" s="11"/>
      <c r="N9" s="144"/>
      <c r="O9" s="145"/>
    </row>
    <row r="10" spans="1:21" ht="24" customHeight="1">
      <c r="A10" s="170" t="s">
        <v>61</v>
      </c>
      <c r="B10" s="171" t="s">
        <v>62</v>
      </c>
      <c r="C10" s="172">
        <v>3</v>
      </c>
      <c r="D10" s="173" t="s">
        <v>63</v>
      </c>
      <c r="E10" s="174"/>
      <c r="F10" s="175">
        <f t="shared" si="0"/>
        <v>0</v>
      </c>
      <c r="G10" s="20"/>
      <c r="H10" s="7"/>
      <c r="I10" s="9"/>
      <c r="J10" s="46">
        <f t="shared" si="1"/>
        <v>0</v>
      </c>
      <c r="K10" s="167"/>
      <c r="L10" s="11"/>
      <c r="N10" s="144"/>
      <c r="O10" s="145"/>
    </row>
    <row r="11" spans="1:21" ht="24" customHeight="1">
      <c r="A11" s="170" t="s">
        <v>64</v>
      </c>
      <c r="B11" s="171" t="s">
        <v>65</v>
      </c>
      <c r="C11" s="172">
        <v>1</v>
      </c>
      <c r="D11" s="173" t="s">
        <v>66</v>
      </c>
      <c r="E11" s="174"/>
      <c r="F11" s="175">
        <f t="shared" si="0"/>
        <v>0</v>
      </c>
      <c r="G11" s="20"/>
      <c r="H11" s="7"/>
      <c r="I11" s="9"/>
      <c r="J11" s="46">
        <f t="shared" si="1"/>
        <v>0</v>
      </c>
      <c r="K11" s="167"/>
      <c r="L11" s="11"/>
      <c r="N11" s="144"/>
      <c r="O11" s="145"/>
      <c r="U11" s="146"/>
    </row>
    <row r="12" spans="1:21" ht="24" customHeight="1">
      <c r="A12" s="170" t="s">
        <v>53</v>
      </c>
      <c r="B12" s="171" t="s">
        <v>67</v>
      </c>
      <c r="C12" s="172">
        <v>2</v>
      </c>
      <c r="D12" s="173" t="s">
        <v>66</v>
      </c>
      <c r="E12" s="174"/>
      <c r="F12" s="175">
        <f t="shared" si="0"/>
        <v>0</v>
      </c>
      <c r="G12" s="20"/>
      <c r="H12" s="7"/>
      <c r="I12" s="9"/>
      <c r="J12" s="46">
        <f t="shared" si="1"/>
        <v>0</v>
      </c>
      <c r="K12" s="167"/>
      <c r="L12" s="11"/>
      <c r="N12" s="144"/>
      <c r="O12" s="145"/>
    </row>
    <row r="13" spans="1:21" ht="24" customHeight="1">
      <c r="A13" s="170" t="s">
        <v>53</v>
      </c>
      <c r="B13" s="171" t="s">
        <v>68</v>
      </c>
      <c r="C13" s="172">
        <v>7</v>
      </c>
      <c r="D13" s="173" t="s">
        <v>66</v>
      </c>
      <c r="E13" s="174"/>
      <c r="F13" s="175">
        <f t="shared" si="0"/>
        <v>0</v>
      </c>
      <c r="G13" s="20"/>
      <c r="H13" s="7"/>
      <c r="I13" s="9"/>
      <c r="J13" s="46">
        <f t="shared" ref="J13:J22" si="2">G13*I13</f>
        <v>0</v>
      </c>
      <c r="K13" s="167"/>
      <c r="L13" s="11"/>
      <c r="N13" s="144"/>
      <c r="O13" s="145"/>
    </row>
    <row r="14" spans="1:21" ht="24" customHeight="1">
      <c r="A14" s="170" t="s">
        <v>53</v>
      </c>
      <c r="B14" s="171" t="s">
        <v>69</v>
      </c>
      <c r="C14" s="172">
        <v>2</v>
      </c>
      <c r="D14" s="173" t="s">
        <v>66</v>
      </c>
      <c r="E14" s="174"/>
      <c r="F14" s="175">
        <f t="shared" si="0"/>
        <v>0</v>
      </c>
      <c r="G14" s="20"/>
      <c r="H14" s="7"/>
      <c r="I14" s="9"/>
      <c r="J14" s="46">
        <f t="shared" si="2"/>
        <v>0</v>
      </c>
      <c r="K14" s="167"/>
      <c r="L14" s="11"/>
      <c r="N14" s="144"/>
      <c r="O14" s="145"/>
    </row>
    <row r="15" spans="1:21" ht="24" customHeight="1">
      <c r="A15" s="170" t="s">
        <v>53</v>
      </c>
      <c r="B15" s="171" t="s">
        <v>70</v>
      </c>
      <c r="C15" s="172">
        <v>1</v>
      </c>
      <c r="D15" s="173" t="s">
        <v>66</v>
      </c>
      <c r="E15" s="174"/>
      <c r="F15" s="175">
        <f t="shared" si="0"/>
        <v>0</v>
      </c>
      <c r="G15" s="20"/>
      <c r="H15" s="7"/>
      <c r="I15" s="9"/>
      <c r="J15" s="46">
        <f t="shared" si="2"/>
        <v>0</v>
      </c>
      <c r="K15" s="167"/>
      <c r="L15" s="11"/>
      <c r="N15" s="144"/>
      <c r="O15" s="145"/>
    </row>
    <row r="16" spans="1:21" ht="24" customHeight="1">
      <c r="A16" s="176"/>
      <c r="B16" s="171"/>
      <c r="C16" s="172"/>
      <c r="D16" s="173"/>
      <c r="E16" s="174"/>
      <c r="F16" s="175"/>
      <c r="G16" s="20"/>
      <c r="H16" s="7"/>
      <c r="I16" s="9"/>
      <c r="J16" s="46">
        <f t="shared" si="2"/>
        <v>0</v>
      </c>
      <c r="K16" s="19"/>
      <c r="L16" s="11"/>
      <c r="N16" s="144"/>
      <c r="O16" s="145"/>
    </row>
    <row r="17" spans="1:15" ht="24" customHeight="1">
      <c r="A17" s="177" t="s">
        <v>49</v>
      </c>
      <c r="B17" s="171"/>
      <c r="C17" s="172"/>
      <c r="D17" s="173"/>
      <c r="E17" s="174"/>
      <c r="F17" s="175">
        <f>SUM(F5:F16)</f>
        <v>0</v>
      </c>
      <c r="G17" s="20"/>
      <c r="H17" s="7"/>
      <c r="I17" s="9"/>
      <c r="J17" s="46">
        <f t="shared" si="2"/>
        <v>0</v>
      </c>
      <c r="K17" s="19"/>
      <c r="L17" s="11"/>
      <c r="N17" s="144"/>
      <c r="O17" s="145"/>
    </row>
    <row r="18" spans="1:15" ht="24" customHeight="1">
      <c r="A18" s="152"/>
      <c r="B18" s="139"/>
      <c r="C18" s="8"/>
      <c r="D18" s="7"/>
      <c r="E18" s="9"/>
      <c r="F18" s="42">
        <f>C18*E18</f>
        <v>0</v>
      </c>
      <c r="G18" s="20"/>
      <c r="H18" s="7"/>
      <c r="I18" s="9"/>
      <c r="J18" s="46">
        <f t="shared" si="2"/>
        <v>0</v>
      </c>
      <c r="K18" s="19"/>
      <c r="L18" s="11"/>
      <c r="N18" s="144"/>
      <c r="O18" s="145"/>
    </row>
    <row r="19" spans="1:15" ht="24" customHeight="1">
      <c r="A19" s="153"/>
      <c r="B19" s="139"/>
      <c r="C19" s="8"/>
      <c r="D19" s="7"/>
      <c r="E19" s="9"/>
      <c r="F19" s="42">
        <f>C19*E19</f>
        <v>0</v>
      </c>
      <c r="G19" s="20"/>
      <c r="H19" s="7"/>
      <c r="I19" s="9"/>
      <c r="J19" s="46">
        <f t="shared" si="2"/>
        <v>0</v>
      </c>
      <c r="K19" s="19"/>
      <c r="L19" s="11"/>
      <c r="N19" s="144"/>
      <c r="O19" s="145"/>
    </row>
    <row r="20" spans="1:15" ht="24" customHeight="1">
      <c r="A20" s="154"/>
      <c r="B20" s="139"/>
      <c r="C20" s="8"/>
      <c r="D20" s="7"/>
      <c r="E20" s="9"/>
      <c r="F20" s="42">
        <f>C20*E20</f>
        <v>0</v>
      </c>
      <c r="G20" s="20"/>
      <c r="H20" s="7"/>
      <c r="I20" s="9"/>
      <c r="J20" s="46">
        <f t="shared" si="2"/>
        <v>0</v>
      </c>
      <c r="K20" s="19"/>
      <c r="L20" s="11"/>
      <c r="N20" s="144"/>
      <c r="O20" s="145"/>
    </row>
    <row r="21" spans="1:15" ht="24" customHeight="1">
      <c r="A21" s="153"/>
      <c r="B21" s="139"/>
      <c r="C21" s="8"/>
      <c r="D21" s="7"/>
      <c r="E21" s="9"/>
      <c r="F21" s="42">
        <f>C21*E21</f>
        <v>0</v>
      </c>
      <c r="G21" s="20"/>
      <c r="H21" s="7"/>
      <c r="I21" s="9"/>
      <c r="J21" s="46">
        <f t="shared" si="2"/>
        <v>0</v>
      </c>
      <c r="K21" s="19"/>
      <c r="L21" s="11"/>
      <c r="N21" s="144"/>
      <c r="O21" s="145"/>
    </row>
    <row r="22" spans="1:15" ht="24" customHeight="1">
      <c r="A22" s="153"/>
      <c r="B22" s="139"/>
      <c r="C22" s="8"/>
      <c r="D22" s="7"/>
      <c r="E22" s="9"/>
      <c r="F22" s="42">
        <f>C22*E22</f>
        <v>0</v>
      </c>
      <c r="G22" s="20"/>
      <c r="H22" s="7"/>
      <c r="I22" s="9"/>
      <c r="J22" s="46">
        <f t="shared" si="2"/>
        <v>0</v>
      </c>
      <c r="K22" s="19"/>
      <c r="L22" s="11"/>
      <c r="N22" s="144"/>
      <c r="O22" s="145"/>
    </row>
    <row r="23" spans="1:15" ht="24" customHeight="1">
      <c r="A23" s="150"/>
      <c r="B23" s="53"/>
      <c r="C23" s="178"/>
      <c r="D23" s="54"/>
      <c r="E23" s="59"/>
      <c r="F23" s="179"/>
      <c r="G23" s="70"/>
      <c r="H23" s="54"/>
      <c r="I23" s="59"/>
      <c r="J23" s="59">
        <f>G23*I23</f>
        <v>0</v>
      </c>
      <c r="K23" s="60"/>
      <c r="L23" s="71"/>
      <c r="N23" s="144"/>
      <c r="O23" s="145"/>
    </row>
    <row r="24" spans="1:15" ht="24" customHeight="1">
      <c r="A24" s="155"/>
      <c r="B24" s="61"/>
      <c r="C24" s="62"/>
      <c r="D24" s="63"/>
      <c r="E24" s="64"/>
      <c r="F24" s="65"/>
      <c r="G24" s="66"/>
      <c r="H24" s="67"/>
      <c r="I24" s="68"/>
      <c r="J24" s="64"/>
      <c r="K24" s="69"/>
      <c r="L24" s="69"/>
      <c r="N24" s="144"/>
      <c r="O24" s="145"/>
    </row>
    <row r="25" spans="1:15" ht="39.950000000000003" customHeight="1">
      <c r="A25" s="31" t="s">
        <v>401</v>
      </c>
      <c r="B25" s="29"/>
      <c r="C25" s="30"/>
      <c r="D25" s="31"/>
      <c r="E25" s="28"/>
      <c r="F25" s="28"/>
      <c r="G25" s="28"/>
      <c r="H25" s="28"/>
      <c r="I25" s="28"/>
      <c r="J25" s="28"/>
      <c r="K25" s="138">
        <f>K1+1</f>
        <v>2</v>
      </c>
      <c r="L25" s="32" t="s">
        <v>29</v>
      </c>
      <c r="N25" s="144"/>
      <c r="O25" s="145"/>
    </row>
    <row r="26" spans="1:15" ht="15.95" customHeight="1">
      <c r="A26" s="333" t="s">
        <v>2</v>
      </c>
      <c r="B26" s="335" t="s">
        <v>33</v>
      </c>
      <c r="C26" s="337" t="s">
        <v>3</v>
      </c>
      <c r="D26" s="338"/>
      <c r="E26" s="339"/>
      <c r="F26" s="33"/>
      <c r="G26" s="340" t="s">
        <v>4</v>
      </c>
      <c r="H26" s="338"/>
      <c r="I26" s="339"/>
      <c r="J26" s="34"/>
      <c r="K26" s="331" t="s">
        <v>34</v>
      </c>
      <c r="L26" s="35"/>
      <c r="N26" s="144"/>
      <c r="O26" s="145"/>
    </row>
    <row r="27" spans="1:15" ht="15.95" customHeight="1">
      <c r="A27" s="334"/>
      <c r="B27" s="336"/>
      <c r="C27" s="36" t="s">
        <v>6</v>
      </c>
      <c r="D27" s="37" t="s">
        <v>1</v>
      </c>
      <c r="E27" s="37" t="s">
        <v>7</v>
      </c>
      <c r="F27" s="38" t="s">
        <v>8</v>
      </c>
      <c r="G27" s="39" t="s">
        <v>6</v>
      </c>
      <c r="H27" s="37" t="s">
        <v>1</v>
      </c>
      <c r="I27" s="37" t="s">
        <v>7</v>
      </c>
      <c r="J27" s="37" t="s">
        <v>8</v>
      </c>
      <c r="K27" s="332"/>
      <c r="L27" s="40"/>
      <c r="N27" s="144"/>
      <c r="O27" s="145"/>
    </row>
    <row r="28" spans="1:15" ht="24" customHeight="1">
      <c r="A28" s="180" t="s">
        <v>358</v>
      </c>
      <c r="B28" s="171"/>
      <c r="C28" s="172"/>
      <c r="D28" s="173"/>
      <c r="E28" s="174"/>
      <c r="F28" s="42">
        <f>ROUNDDOWN(C28*E28,0)</f>
        <v>0</v>
      </c>
      <c r="G28" s="20"/>
      <c r="H28" s="7"/>
      <c r="I28" s="46"/>
      <c r="J28" s="46">
        <f t="shared" ref="J28:J45" si="3">ROUNDDOWN(G28*I28,0)</f>
        <v>0</v>
      </c>
      <c r="K28" s="19"/>
      <c r="L28" s="11"/>
      <c r="N28" s="144"/>
      <c r="O28" s="145"/>
    </row>
    <row r="29" spans="1:15" ht="24" customHeight="1">
      <c r="A29" s="170" t="s">
        <v>71</v>
      </c>
      <c r="B29" s="171"/>
      <c r="C29" s="172"/>
      <c r="D29" s="173"/>
      <c r="E29" s="174"/>
      <c r="F29" s="181">
        <f t="shared" ref="F29:F47" si="4">ROUNDDOWN(C29*E29,)</f>
        <v>0</v>
      </c>
      <c r="G29" s="20"/>
      <c r="H29" s="7"/>
      <c r="I29" s="46"/>
      <c r="J29" s="46">
        <f t="shared" si="3"/>
        <v>0</v>
      </c>
      <c r="K29" s="143"/>
      <c r="L29" s="72"/>
      <c r="N29" s="144"/>
      <c r="O29" s="145"/>
    </row>
    <row r="30" spans="1:15" ht="24" customHeight="1">
      <c r="A30" s="170" t="s">
        <v>72</v>
      </c>
      <c r="B30" s="235" t="s">
        <v>73</v>
      </c>
      <c r="C30" s="172">
        <v>2811</v>
      </c>
      <c r="D30" s="173" t="s">
        <v>74</v>
      </c>
      <c r="E30" s="174"/>
      <c r="F30" s="175">
        <f t="shared" si="4"/>
        <v>0</v>
      </c>
      <c r="G30" s="20"/>
      <c r="H30" s="7"/>
      <c r="I30" s="46"/>
      <c r="J30" s="46">
        <f t="shared" si="3"/>
        <v>0</v>
      </c>
      <c r="K30" s="167"/>
      <c r="L30" s="72"/>
      <c r="N30" s="144"/>
      <c r="O30" s="145"/>
    </row>
    <row r="31" spans="1:15" ht="24" customHeight="1">
      <c r="A31" s="170" t="s">
        <v>75</v>
      </c>
      <c r="B31" s="235" t="s">
        <v>76</v>
      </c>
      <c r="C31" s="172">
        <v>146</v>
      </c>
      <c r="D31" s="173" t="s">
        <v>74</v>
      </c>
      <c r="E31" s="174"/>
      <c r="F31" s="175">
        <f t="shared" si="4"/>
        <v>0</v>
      </c>
      <c r="G31" s="20"/>
      <c r="H31" s="7"/>
      <c r="I31" s="46"/>
      <c r="J31" s="46">
        <f t="shared" si="3"/>
        <v>0</v>
      </c>
      <c r="K31" s="167"/>
      <c r="L31" s="72"/>
      <c r="N31" s="144"/>
      <c r="O31" s="145"/>
    </row>
    <row r="32" spans="1:15" ht="24" customHeight="1">
      <c r="A32" s="170" t="s">
        <v>72</v>
      </c>
      <c r="B32" s="235" t="s">
        <v>77</v>
      </c>
      <c r="C32" s="172">
        <v>1103</v>
      </c>
      <c r="D32" s="173" t="s">
        <v>74</v>
      </c>
      <c r="E32" s="174"/>
      <c r="F32" s="175">
        <f t="shared" si="4"/>
        <v>0</v>
      </c>
      <c r="G32" s="20"/>
      <c r="H32" s="7"/>
      <c r="I32" s="46"/>
      <c r="J32" s="46">
        <f t="shared" si="3"/>
        <v>0</v>
      </c>
      <c r="K32" s="167"/>
      <c r="L32" s="72"/>
      <c r="N32" s="144"/>
      <c r="O32" s="145"/>
    </row>
    <row r="33" spans="1:15" ht="24" customHeight="1">
      <c r="A33" s="170" t="s">
        <v>78</v>
      </c>
      <c r="B33" s="235" t="s">
        <v>79</v>
      </c>
      <c r="C33" s="172">
        <v>113</v>
      </c>
      <c r="D33" s="173" t="s">
        <v>41</v>
      </c>
      <c r="E33" s="174"/>
      <c r="F33" s="175">
        <f t="shared" si="4"/>
        <v>0</v>
      </c>
      <c r="G33" s="20"/>
      <c r="H33" s="7"/>
      <c r="I33" s="9"/>
      <c r="J33" s="46">
        <f t="shared" si="3"/>
        <v>0</v>
      </c>
      <c r="K33" s="167"/>
      <c r="L33" s="72"/>
      <c r="N33" s="144"/>
      <c r="O33" s="145"/>
    </row>
    <row r="34" spans="1:15" ht="24" customHeight="1">
      <c r="A34" s="170" t="s">
        <v>72</v>
      </c>
      <c r="B34" s="235" t="s">
        <v>80</v>
      </c>
      <c r="C34" s="172">
        <v>100</v>
      </c>
      <c r="D34" s="173" t="s">
        <v>81</v>
      </c>
      <c r="E34" s="174"/>
      <c r="F34" s="175">
        <f t="shared" si="4"/>
        <v>0</v>
      </c>
      <c r="G34" s="20"/>
      <c r="H34" s="7"/>
      <c r="I34" s="9"/>
      <c r="J34" s="46">
        <f t="shared" si="3"/>
        <v>0</v>
      </c>
      <c r="K34" s="167"/>
      <c r="L34" s="72"/>
      <c r="N34" s="144"/>
      <c r="O34" s="145"/>
    </row>
    <row r="35" spans="1:15" ht="24" customHeight="1">
      <c r="A35" s="170" t="s">
        <v>82</v>
      </c>
      <c r="B35" s="171"/>
      <c r="C35" s="172"/>
      <c r="D35" s="173"/>
      <c r="E35" s="174"/>
      <c r="F35" s="175">
        <f t="shared" si="4"/>
        <v>0</v>
      </c>
      <c r="G35" s="20"/>
      <c r="H35" s="7"/>
      <c r="I35" s="9"/>
      <c r="J35" s="46">
        <f t="shared" si="3"/>
        <v>0</v>
      </c>
      <c r="K35" s="19"/>
      <c r="L35" s="72"/>
      <c r="N35" s="144"/>
      <c r="O35" s="145"/>
    </row>
    <row r="36" spans="1:15" ht="24" customHeight="1">
      <c r="A36" s="170" t="s">
        <v>83</v>
      </c>
      <c r="B36" s="171" t="s">
        <v>84</v>
      </c>
      <c r="C36" s="172">
        <v>2811</v>
      </c>
      <c r="D36" s="173" t="s">
        <v>74</v>
      </c>
      <c r="E36" s="174"/>
      <c r="F36" s="175">
        <f t="shared" si="4"/>
        <v>0</v>
      </c>
      <c r="G36" s="20"/>
      <c r="H36" s="7"/>
      <c r="I36" s="9"/>
      <c r="J36" s="46">
        <f t="shared" si="3"/>
        <v>0</v>
      </c>
      <c r="K36" s="167"/>
      <c r="L36" s="72"/>
      <c r="N36" s="144"/>
      <c r="O36" s="145"/>
    </row>
    <row r="37" spans="1:15" ht="24" customHeight="1">
      <c r="A37" s="170" t="s">
        <v>83</v>
      </c>
      <c r="B37" s="171" t="s">
        <v>85</v>
      </c>
      <c r="C37" s="172">
        <v>1103</v>
      </c>
      <c r="D37" s="173" t="s">
        <v>74</v>
      </c>
      <c r="E37" s="174"/>
      <c r="F37" s="175">
        <f t="shared" si="4"/>
        <v>0</v>
      </c>
      <c r="G37" s="20"/>
      <c r="H37" s="7"/>
      <c r="I37" s="9"/>
      <c r="J37" s="46">
        <f t="shared" si="3"/>
        <v>0</v>
      </c>
      <c r="K37" s="167"/>
      <c r="L37" s="72"/>
      <c r="N37" s="144"/>
      <c r="O37" s="145"/>
    </row>
    <row r="38" spans="1:15" ht="24" customHeight="1">
      <c r="A38" s="170" t="s">
        <v>83</v>
      </c>
      <c r="B38" s="171" t="s">
        <v>86</v>
      </c>
      <c r="C38" s="172">
        <v>100</v>
      </c>
      <c r="D38" s="173" t="s">
        <v>81</v>
      </c>
      <c r="E38" s="174"/>
      <c r="F38" s="175">
        <f t="shared" si="4"/>
        <v>0</v>
      </c>
      <c r="G38" s="20"/>
      <c r="H38" s="7"/>
      <c r="I38" s="9"/>
      <c r="J38" s="46">
        <f t="shared" si="3"/>
        <v>0</v>
      </c>
      <c r="K38" s="167"/>
      <c r="L38" s="72"/>
      <c r="N38" s="144"/>
      <c r="O38" s="145"/>
    </row>
    <row r="39" spans="1:15" ht="24" customHeight="1">
      <c r="A39" s="170" t="s">
        <v>87</v>
      </c>
      <c r="B39" s="171"/>
      <c r="C39" s="172"/>
      <c r="D39" s="173"/>
      <c r="E39" s="174"/>
      <c r="F39" s="175">
        <f t="shared" si="4"/>
        <v>0</v>
      </c>
      <c r="G39" s="20"/>
      <c r="H39" s="7"/>
      <c r="I39" s="9"/>
      <c r="J39" s="46">
        <f t="shared" si="3"/>
        <v>0</v>
      </c>
      <c r="K39" s="19"/>
      <c r="L39" s="72"/>
      <c r="N39" s="144"/>
      <c r="O39" s="145"/>
    </row>
    <row r="40" spans="1:15" ht="24" customHeight="1">
      <c r="A40" s="170" t="s">
        <v>88</v>
      </c>
      <c r="B40" s="171" t="s">
        <v>84</v>
      </c>
      <c r="C40" s="172">
        <v>228</v>
      </c>
      <c r="D40" s="173" t="s">
        <v>41</v>
      </c>
      <c r="E40" s="174"/>
      <c r="F40" s="175">
        <f t="shared" si="4"/>
        <v>0</v>
      </c>
      <c r="G40" s="20"/>
      <c r="H40" s="7"/>
      <c r="I40" s="9"/>
      <c r="J40" s="46">
        <f t="shared" si="3"/>
        <v>0</v>
      </c>
      <c r="K40" s="167"/>
      <c r="L40" s="72"/>
      <c r="N40" s="144"/>
      <c r="O40" s="145"/>
    </row>
    <row r="41" spans="1:15" ht="24" customHeight="1">
      <c r="A41" s="170" t="s">
        <v>88</v>
      </c>
      <c r="B41" s="171" t="s">
        <v>85</v>
      </c>
      <c r="C41" s="172">
        <v>125</v>
      </c>
      <c r="D41" s="173" t="s">
        <v>41</v>
      </c>
      <c r="E41" s="174"/>
      <c r="F41" s="175">
        <f t="shared" si="4"/>
        <v>0</v>
      </c>
      <c r="G41" s="20"/>
      <c r="H41" s="7"/>
      <c r="I41" s="9"/>
      <c r="J41" s="46">
        <f t="shared" si="3"/>
        <v>0</v>
      </c>
      <c r="K41" s="167"/>
      <c r="L41" s="72"/>
      <c r="N41" s="144"/>
      <c r="O41" s="145"/>
    </row>
    <row r="42" spans="1:15" ht="24" customHeight="1">
      <c r="A42" s="170" t="s">
        <v>88</v>
      </c>
      <c r="B42" s="171" t="s">
        <v>86</v>
      </c>
      <c r="C42" s="172">
        <v>28</v>
      </c>
      <c r="D42" s="173" t="s">
        <v>41</v>
      </c>
      <c r="E42" s="174"/>
      <c r="F42" s="175">
        <f t="shared" si="4"/>
        <v>0</v>
      </c>
      <c r="G42" s="20"/>
      <c r="H42" s="7"/>
      <c r="I42" s="9"/>
      <c r="J42" s="46">
        <f t="shared" si="3"/>
        <v>0</v>
      </c>
      <c r="K42" s="167"/>
      <c r="L42" s="72"/>
      <c r="N42" s="144"/>
      <c r="O42" s="145"/>
    </row>
    <row r="43" spans="1:15" ht="24" customHeight="1">
      <c r="A43" s="170" t="s">
        <v>89</v>
      </c>
      <c r="B43" s="171"/>
      <c r="C43" s="172"/>
      <c r="D43" s="173"/>
      <c r="E43" s="174"/>
      <c r="F43" s="175">
        <f t="shared" si="4"/>
        <v>0</v>
      </c>
      <c r="G43" s="20"/>
      <c r="H43" s="7"/>
      <c r="I43" s="9"/>
      <c r="J43" s="46">
        <f t="shared" si="3"/>
        <v>0</v>
      </c>
      <c r="K43" s="19"/>
      <c r="L43" s="72"/>
      <c r="N43" s="144"/>
      <c r="O43" s="145"/>
    </row>
    <row r="44" spans="1:15" ht="24" customHeight="1">
      <c r="A44" s="170" t="s">
        <v>90</v>
      </c>
      <c r="B44" s="171" t="s">
        <v>91</v>
      </c>
      <c r="C44" s="172">
        <v>2078.6999999999998</v>
      </c>
      <c r="D44" s="173" t="s">
        <v>74</v>
      </c>
      <c r="E44" s="174"/>
      <c r="F44" s="175">
        <f t="shared" si="4"/>
        <v>0</v>
      </c>
      <c r="G44" s="20"/>
      <c r="H44" s="7"/>
      <c r="I44" s="9"/>
      <c r="J44" s="46">
        <f t="shared" si="3"/>
        <v>0</v>
      </c>
      <c r="K44" s="167"/>
      <c r="L44" s="72"/>
      <c r="N44" s="144"/>
      <c r="O44" s="145"/>
    </row>
    <row r="45" spans="1:15" ht="24" customHeight="1">
      <c r="A45" s="170" t="s">
        <v>90</v>
      </c>
      <c r="B45" s="171" t="s">
        <v>92</v>
      </c>
      <c r="C45" s="172">
        <v>840.9</v>
      </c>
      <c r="D45" s="173" t="s">
        <v>74</v>
      </c>
      <c r="E45" s="174"/>
      <c r="F45" s="175">
        <f t="shared" si="4"/>
        <v>0</v>
      </c>
      <c r="G45" s="20"/>
      <c r="H45" s="7"/>
      <c r="I45" s="9"/>
      <c r="J45" s="46">
        <f t="shared" si="3"/>
        <v>0</v>
      </c>
      <c r="K45" s="167"/>
      <c r="L45" s="72"/>
      <c r="N45" s="144"/>
      <c r="O45" s="145"/>
    </row>
    <row r="46" spans="1:15" ht="24" customHeight="1">
      <c r="A46" s="170" t="s">
        <v>93</v>
      </c>
      <c r="B46" s="171"/>
      <c r="C46" s="172"/>
      <c r="D46" s="173"/>
      <c r="E46" s="174"/>
      <c r="F46" s="175">
        <f t="shared" si="4"/>
        <v>0</v>
      </c>
      <c r="G46" s="20"/>
      <c r="H46" s="7"/>
      <c r="I46" s="9"/>
      <c r="J46" s="46">
        <f>SUM(J25:J45)</f>
        <v>0</v>
      </c>
      <c r="K46" s="19"/>
      <c r="L46" s="72"/>
      <c r="N46" s="144"/>
      <c r="O46" s="145"/>
    </row>
    <row r="47" spans="1:15" ht="24" customHeight="1">
      <c r="A47" s="182" t="s">
        <v>94</v>
      </c>
      <c r="B47" s="183" t="s">
        <v>95</v>
      </c>
      <c r="C47" s="184">
        <v>2078.6999999999998</v>
      </c>
      <c r="D47" s="185" t="s">
        <v>74</v>
      </c>
      <c r="E47" s="186"/>
      <c r="F47" s="187">
        <f t="shared" si="4"/>
        <v>0</v>
      </c>
      <c r="G47" s="56"/>
      <c r="H47" s="57"/>
      <c r="I47" s="58"/>
      <c r="J47" s="59"/>
      <c r="K47" s="168"/>
      <c r="L47" s="73"/>
      <c r="N47" s="144"/>
      <c r="O47" s="145"/>
    </row>
    <row r="48" spans="1:15" ht="24" customHeight="1">
      <c r="A48" s="155"/>
      <c r="B48" s="61"/>
      <c r="C48" s="62"/>
      <c r="D48" s="63"/>
      <c r="E48" s="64"/>
      <c r="F48" s="65"/>
      <c r="G48" s="66"/>
      <c r="H48" s="67"/>
      <c r="I48" s="68"/>
      <c r="J48" s="64"/>
      <c r="K48" s="69"/>
      <c r="L48" s="74"/>
      <c r="N48" s="144"/>
      <c r="O48" s="145"/>
    </row>
    <row r="49" spans="1:15" ht="39.950000000000003" customHeight="1">
      <c r="A49" s="31" t="s">
        <v>401</v>
      </c>
      <c r="B49" s="29"/>
      <c r="C49" s="30"/>
      <c r="D49" s="31"/>
      <c r="E49" s="28"/>
      <c r="F49" s="28"/>
      <c r="G49" s="28"/>
      <c r="H49" s="28"/>
      <c r="I49" s="28"/>
      <c r="J49" s="28"/>
      <c r="K49" s="138">
        <f>K25+1</f>
        <v>3</v>
      </c>
      <c r="L49" s="32" t="s">
        <v>30</v>
      </c>
      <c r="N49" s="144"/>
      <c r="O49" s="145"/>
    </row>
    <row r="50" spans="1:15" ht="15.95" customHeight="1">
      <c r="A50" s="333" t="s">
        <v>2</v>
      </c>
      <c r="B50" s="335" t="s">
        <v>33</v>
      </c>
      <c r="C50" s="337" t="s">
        <v>3</v>
      </c>
      <c r="D50" s="338"/>
      <c r="E50" s="339"/>
      <c r="F50" s="33"/>
      <c r="G50" s="340" t="s">
        <v>4</v>
      </c>
      <c r="H50" s="338"/>
      <c r="I50" s="339"/>
      <c r="J50" s="34"/>
      <c r="K50" s="331" t="s">
        <v>34</v>
      </c>
      <c r="L50" s="35"/>
      <c r="N50" s="144"/>
      <c r="O50" s="145"/>
    </row>
    <row r="51" spans="1:15" ht="15.95" customHeight="1">
      <c r="A51" s="334"/>
      <c r="B51" s="336"/>
      <c r="C51" s="36" t="s">
        <v>6</v>
      </c>
      <c r="D51" s="37" t="s">
        <v>1</v>
      </c>
      <c r="E51" s="37" t="s">
        <v>7</v>
      </c>
      <c r="F51" s="38" t="s">
        <v>8</v>
      </c>
      <c r="G51" s="39" t="s">
        <v>6</v>
      </c>
      <c r="H51" s="37" t="s">
        <v>1</v>
      </c>
      <c r="I51" s="37" t="s">
        <v>7</v>
      </c>
      <c r="J51" s="37" t="s">
        <v>8</v>
      </c>
      <c r="K51" s="332"/>
      <c r="L51" s="40"/>
      <c r="N51" s="144"/>
      <c r="O51" s="145"/>
    </row>
    <row r="52" spans="1:15" ht="24" customHeight="1">
      <c r="A52" s="170" t="s">
        <v>94</v>
      </c>
      <c r="B52" s="171" t="s">
        <v>96</v>
      </c>
      <c r="C52" s="172">
        <v>840.9</v>
      </c>
      <c r="D52" s="173" t="s">
        <v>74</v>
      </c>
      <c r="E52" s="174"/>
      <c r="F52" s="175">
        <f>ROUNDDOWN(C52*E52,)</f>
        <v>0</v>
      </c>
      <c r="G52" s="20"/>
      <c r="H52" s="7"/>
      <c r="I52" s="46"/>
      <c r="J52" s="46">
        <f t="shared" ref="J52:J65" si="5">ROUNDDOWN(G52*I52,0)</f>
        <v>0</v>
      </c>
      <c r="K52" s="167"/>
      <c r="L52" s="11"/>
      <c r="N52" s="144"/>
      <c r="O52" s="145"/>
    </row>
    <row r="53" spans="1:15" ht="24" customHeight="1">
      <c r="A53" s="170" t="s">
        <v>94</v>
      </c>
      <c r="B53" s="171" t="s">
        <v>97</v>
      </c>
      <c r="C53" s="172">
        <v>1</v>
      </c>
      <c r="D53" s="173" t="s">
        <v>0</v>
      </c>
      <c r="E53" s="174"/>
      <c r="F53" s="175"/>
      <c r="G53" s="20"/>
      <c r="H53" s="7"/>
      <c r="I53" s="46"/>
      <c r="J53" s="46">
        <f t="shared" si="5"/>
        <v>0</v>
      </c>
      <c r="K53" s="167"/>
      <c r="L53" s="11"/>
      <c r="N53" s="144"/>
      <c r="O53" s="145"/>
    </row>
    <row r="54" spans="1:15" ht="24" customHeight="1">
      <c r="A54" s="170" t="s">
        <v>98</v>
      </c>
      <c r="B54" s="171"/>
      <c r="C54" s="172"/>
      <c r="D54" s="173"/>
      <c r="E54" s="174"/>
      <c r="F54" s="175">
        <v>0</v>
      </c>
      <c r="G54" s="20"/>
      <c r="H54" s="7"/>
      <c r="I54" s="46"/>
      <c r="J54" s="46">
        <f t="shared" si="5"/>
        <v>0</v>
      </c>
      <c r="K54" s="143"/>
      <c r="L54" s="11"/>
      <c r="N54" s="144"/>
      <c r="O54" s="145"/>
    </row>
    <row r="55" spans="1:15" ht="24" customHeight="1">
      <c r="A55" s="170" t="s">
        <v>99</v>
      </c>
      <c r="B55" s="171" t="s">
        <v>100</v>
      </c>
      <c r="C55" s="172">
        <v>1</v>
      </c>
      <c r="D55" s="173" t="s">
        <v>0</v>
      </c>
      <c r="E55" s="174"/>
      <c r="F55" s="175"/>
      <c r="G55" s="20"/>
      <c r="H55" s="7"/>
      <c r="I55" s="46"/>
      <c r="J55" s="46">
        <f t="shared" si="5"/>
        <v>0</v>
      </c>
      <c r="K55" s="167"/>
      <c r="L55" s="11"/>
      <c r="N55" s="144"/>
      <c r="O55" s="145"/>
    </row>
    <row r="56" spans="1:15" ht="24" customHeight="1">
      <c r="A56" s="149"/>
      <c r="B56" s="140"/>
      <c r="C56" s="188"/>
      <c r="D56" s="189"/>
      <c r="E56" s="190"/>
      <c r="F56" s="175">
        <f>ROUNDDOWN(C56*E56,)</f>
        <v>0</v>
      </c>
      <c r="G56" s="20"/>
      <c r="H56" s="7"/>
      <c r="I56" s="46"/>
      <c r="J56" s="46">
        <f t="shared" si="5"/>
        <v>0</v>
      </c>
      <c r="K56" s="143"/>
      <c r="L56" s="11"/>
      <c r="N56" s="144"/>
      <c r="O56" s="145"/>
    </row>
    <row r="57" spans="1:15" ht="24" customHeight="1">
      <c r="A57" s="156" t="s">
        <v>101</v>
      </c>
      <c r="B57" s="140"/>
      <c r="C57" s="188"/>
      <c r="D57" s="189"/>
      <c r="E57" s="190"/>
      <c r="F57" s="175">
        <f>SUM(F30:F56)</f>
        <v>0</v>
      </c>
      <c r="G57" s="20"/>
      <c r="H57" s="7"/>
      <c r="I57" s="9"/>
      <c r="J57" s="46">
        <f t="shared" si="5"/>
        <v>0</v>
      </c>
      <c r="K57" s="143"/>
      <c r="L57" s="11"/>
      <c r="N57" s="144"/>
      <c r="O57" s="145"/>
    </row>
    <row r="58" spans="1:15" ht="24" customHeight="1">
      <c r="A58" s="157"/>
      <c r="B58" s="191"/>
      <c r="C58" s="192"/>
      <c r="D58" s="189"/>
      <c r="E58" s="190"/>
      <c r="F58" s="42">
        <f>ROUNDDOWN(C58*E58,0)</f>
        <v>0</v>
      </c>
      <c r="G58" s="20"/>
      <c r="H58" s="7"/>
      <c r="I58" s="9"/>
      <c r="J58" s="46">
        <f t="shared" si="5"/>
        <v>0</v>
      </c>
      <c r="K58" s="19"/>
      <c r="L58" s="11"/>
      <c r="N58" s="144"/>
      <c r="O58" s="145"/>
    </row>
    <row r="59" spans="1:15" ht="24" customHeight="1">
      <c r="A59" s="176" t="s">
        <v>359</v>
      </c>
      <c r="B59" s="171"/>
      <c r="C59" s="172"/>
      <c r="D59" s="173"/>
      <c r="E59" s="174"/>
      <c r="F59" s="175"/>
      <c r="G59" s="20"/>
      <c r="H59" s="7"/>
      <c r="I59" s="9"/>
      <c r="J59" s="46">
        <f t="shared" si="5"/>
        <v>0</v>
      </c>
      <c r="K59" s="19"/>
      <c r="L59" s="11"/>
      <c r="N59" s="144"/>
      <c r="O59" s="145"/>
    </row>
    <row r="60" spans="1:15" ht="24" customHeight="1">
      <c r="A60" s="170" t="s">
        <v>102</v>
      </c>
      <c r="B60" s="171"/>
      <c r="C60" s="172"/>
      <c r="D60" s="173"/>
      <c r="E60" s="174"/>
      <c r="F60" s="175"/>
      <c r="G60" s="20"/>
      <c r="H60" s="7"/>
      <c r="I60" s="9"/>
      <c r="J60" s="46">
        <f t="shared" si="5"/>
        <v>0</v>
      </c>
      <c r="K60" s="19"/>
      <c r="L60" s="11"/>
      <c r="N60" s="144"/>
      <c r="O60" s="145"/>
    </row>
    <row r="61" spans="1:15" ht="24" customHeight="1">
      <c r="A61" s="170" t="s">
        <v>103</v>
      </c>
      <c r="B61" s="171" t="s">
        <v>104</v>
      </c>
      <c r="C61" s="172">
        <v>21.1</v>
      </c>
      <c r="D61" s="173" t="s">
        <v>105</v>
      </c>
      <c r="E61" s="174"/>
      <c r="F61" s="175">
        <f t="shared" ref="F61:F71" si="6">ROUNDDOWN(C61*E61,)</f>
        <v>0</v>
      </c>
      <c r="G61" s="20"/>
      <c r="H61" s="7"/>
      <c r="I61" s="9"/>
      <c r="J61" s="46">
        <f t="shared" si="5"/>
        <v>0</v>
      </c>
      <c r="K61" s="167"/>
      <c r="L61" s="11"/>
      <c r="N61" s="144"/>
      <c r="O61" s="145"/>
    </row>
    <row r="62" spans="1:15" ht="24" customHeight="1">
      <c r="A62" s="170" t="s">
        <v>106</v>
      </c>
      <c r="B62" s="171" t="s">
        <v>107</v>
      </c>
      <c r="C62" s="172">
        <v>387.2</v>
      </c>
      <c r="D62" s="173" t="s">
        <v>105</v>
      </c>
      <c r="E62" s="174"/>
      <c r="F62" s="175">
        <f t="shared" si="6"/>
        <v>0</v>
      </c>
      <c r="G62" s="20"/>
      <c r="H62" s="7"/>
      <c r="I62" s="9"/>
      <c r="J62" s="46">
        <f t="shared" si="5"/>
        <v>0</v>
      </c>
      <c r="K62" s="167"/>
      <c r="L62" s="11"/>
      <c r="N62" s="144"/>
      <c r="O62" s="145"/>
    </row>
    <row r="63" spans="1:15" ht="24" customHeight="1">
      <c r="A63" s="170" t="s">
        <v>53</v>
      </c>
      <c r="B63" s="171" t="s">
        <v>108</v>
      </c>
      <c r="C63" s="172">
        <v>73.400000000000006</v>
      </c>
      <c r="D63" s="173" t="s">
        <v>105</v>
      </c>
      <c r="E63" s="174"/>
      <c r="F63" s="175">
        <f t="shared" si="6"/>
        <v>0</v>
      </c>
      <c r="G63" s="20"/>
      <c r="H63" s="7"/>
      <c r="I63" s="9"/>
      <c r="J63" s="46">
        <f t="shared" si="5"/>
        <v>0</v>
      </c>
      <c r="K63" s="167"/>
      <c r="L63" s="11"/>
      <c r="N63" s="144"/>
      <c r="O63" s="145"/>
    </row>
    <row r="64" spans="1:15" ht="24" customHeight="1">
      <c r="A64" s="170" t="s">
        <v>53</v>
      </c>
      <c r="B64" s="171" t="s">
        <v>109</v>
      </c>
      <c r="C64" s="172">
        <v>1033.3</v>
      </c>
      <c r="D64" s="173" t="s">
        <v>105</v>
      </c>
      <c r="E64" s="174"/>
      <c r="F64" s="175">
        <f t="shared" si="6"/>
        <v>0</v>
      </c>
      <c r="G64" s="20"/>
      <c r="H64" s="7"/>
      <c r="I64" s="9"/>
      <c r="J64" s="46">
        <f t="shared" si="5"/>
        <v>0</v>
      </c>
      <c r="K64" s="167"/>
      <c r="L64" s="11"/>
      <c r="N64" s="144"/>
      <c r="O64" s="145"/>
    </row>
    <row r="65" spans="1:15" ht="24" customHeight="1">
      <c r="A65" s="170" t="s">
        <v>110</v>
      </c>
      <c r="B65" s="171" t="s">
        <v>111</v>
      </c>
      <c r="C65" s="172">
        <v>44.8</v>
      </c>
      <c r="D65" s="173" t="s">
        <v>105</v>
      </c>
      <c r="E65" s="174"/>
      <c r="F65" s="175">
        <f t="shared" si="6"/>
        <v>0</v>
      </c>
      <c r="G65" s="20"/>
      <c r="H65" s="7"/>
      <c r="I65" s="9"/>
      <c r="J65" s="46">
        <f t="shared" si="5"/>
        <v>0</v>
      </c>
      <c r="K65" s="167"/>
      <c r="L65" s="11"/>
      <c r="N65" s="144"/>
      <c r="O65" s="145"/>
    </row>
    <row r="66" spans="1:15" ht="24" customHeight="1">
      <c r="A66" s="170" t="s">
        <v>112</v>
      </c>
      <c r="B66" s="171" t="s">
        <v>113</v>
      </c>
      <c r="C66" s="172">
        <v>554.9</v>
      </c>
      <c r="D66" s="173" t="s">
        <v>74</v>
      </c>
      <c r="E66" s="174"/>
      <c r="F66" s="175">
        <f t="shared" si="6"/>
        <v>0</v>
      </c>
      <c r="G66" s="20"/>
      <c r="H66" s="7"/>
      <c r="I66" s="9"/>
      <c r="J66" s="46"/>
      <c r="K66" s="167"/>
      <c r="L66" s="11"/>
      <c r="N66" s="144"/>
      <c r="O66" s="145"/>
    </row>
    <row r="67" spans="1:15" ht="24" customHeight="1">
      <c r="A67" s="170" t="s">
        <v>53</v>
      </c>
      <c r="B67" s="171" t="s">
        <v>114</v>
      </c>
      <c r="C67" s="172">
        <v>917.3</v>
      </c>
      <c r="D67" s="173" t="s">
        <v>74</v>
      </c>
      <c r="E67" s="174"/>
      <c r="F67" s="175">
        <f t="shared" si="6"/>
        <v>0</v>
      </c>
      <c r="G67" s="20"/>
      <c r="H67" s="7"/>
      <c r="I67" s="9"/>
      <c r="J67" s="46">
        <f>SUM(J29:J66)</f>
        <v>0</v>
      </c>
      <c r="K67" s="167"/>
      <c r="L67" s="11"/>
      <c r="N67" s="144"/>
      <c r="O67" s="145"/>
    </row>
    <row r="68" spans="1:15" ht="24" customHeight="1">
      <c r="A68" s="170" t="s">
        <v>115</v>
      </c>
      <c r="B68" s="171"/>
      <c r="C68" s="172">
        <v>6.4</v>
      </c>
      <c r="D68" s="173" t="s">
        <v>45</v>
      </c>
      <c r="E68" s="174"/>
      <c r="F68" s="175">
        <f t="shared" si="6"/>
        <v>0</v>
      </c>
      <c r="G68" s="20"/>
      <c r="H68" s="7"/>
      <c r="I68" s="9"/>
      <c r="J68" s="46"/>
      <c r="K68" s="167"/>
      <c r="L68" s="11"/>
      <c r="N68" s="144"/>
      <c r="O68" s="145"/>
    </row>
    <row r="69" spans="1:15" ht="24" customHeight="1">
      <c r="A69" s="170" t="s">
        <v>116</v>
      </c>
      <c r="B69" s="171" t="s">
        <v>117</v>
      </c>
      <c r="C69" s="172">
        <v>177</v>
      </c>
      <c r="D69" s="173" t="s">
        <v>48</v>
      </c>
      <c r="E69" s="174"/>
      <c r="F69" s="175">
        <f t="shared" si="6"/>
        <v>0</v>
      </c>
      <c r="G69" s="20"/>
      <c r="H69" s="7"/>
      <c r="I69" s="9"/>
      <c r="J69" s="46"/>
      <c r="K69" s="167"/>
      <c r="L69" s="11"/>
      <c r="N69" s="144"/>
      <c r="O69" s="145"/>
    </row>
    <row r="70" spans="1:15" ht="24" customHeight="1">
      <c r="A70" s="170" t="s">
        <v>118</v>
      </c>
      <c r="B70" s="171"/>
      <c r="C70" s="172"/>
      <c r="D70" s="173"/>
      <c r="E70" s="174"/>
      <c r="F70" s="175">
        <f t="shared" si="6"/>
        <v>0</v>
      </c>
      <c r="G70" s="20"/>
      <c r="H70" s="7"/>
      <c r="I70" s="46"/>
      <c r="J70" s="46">
        <f>ROUNDDOWN(G70*I70,0)</f>
        <v>0</v>
      </c>
      <c r="K70" s="19"/>
      <c r="L70" s="11"/>
      <c r="N70" s="144"/>
      <c r="O70" s="145"/>
    </row>
    <row r="71" spans="1:15" ht="24" customHeight="1">
      <c r="A71" s="182" t="s">
        <v>119</v>
      </c>
      <c r="B71" s="193" t="s">
        <v>120</v>
      </c>
      <c r="C71" s="184">
        <v>66.5</v>
      </c>
      <c r="D71" s="185" t="s">
        <v>105</v>
      </c>
      <c r="E71" s="186"/>
      <c r="F71" s="187">
        <f t="shared" si="6"/>
        <v>0</v>
      </c>
      <c r="G71" s="70"/>
      <c r="H71" s="54"/>
      <c r="I71" s="59"/>
      <c r="J71" s="59">
        <f>ROUNDDOWN(G71*I71,0)</f>
        <v>0</v>
      </c>
      <c r="K71" s="167"/>
      <c r="L71" s="18"/>
      <c r="N71" s="144"/>
      <c r="O71" s="145"/>
    </row>
    <row r="72" spans="1:15" ht="24" customHeight="1">
      <c r="A72" s="63"/>
      <c r="B72" s="61"/>
      <c r="C72" s="62"/>
      <c r="D72" s="63"/>
      <c r="E72" s="64"/>
      <c r="F72" s="64"/>
      <c r="G72" s="66"/>
      <c r="H72" s="67"/>
      <c r="I72" s="68"/>
      <c r="J72" s="64"/>
      <c r="K72" s="69"/>
      <c r="L72" s="69"/>
      <c r="N72" s="144"/>
      <c r="O72" s="145"/>
    </row>
    <row r="73" spans="1:15" ht="39.950000000000003" customHeight="1">
      <c r="A73" s="31" t="s">
        <v>401</v>
      </c>
      <c r="B73" s="29"/>
      <c r="C73" s="30"/>
      <c r="D73" s="31"/>
      <c r="E73" s="28"/>
      <c r="F73" s="28"/>
      <c r="G73" s="28"/>
      <c r="H73" s="28"/>
      <c r="I73" s="28"/>
      <c r="J73" s="28"/>
      <c r="K73" s="138">
        <f>K49+1</f>
        <v>4</v>
      </c>
      <c r="L73" s="32" t="s">
        <v>31</v>
      </c>
      <c r="N73" s="144"/>
      <c r="O73" s="145"/>
    </row>
    <row r="74" spans="1:15" ht="15.95" customHeight="1">
      <c r="A74" s="333" t="s">
        <v>2</v>
      </c>
      <c r="B74" s="335" t="s">
        <v>33</v>
      </c>
      <c r="C74" s="337" t="s">
        <v>3</v>
      </c>
      <c r="D74" s="338"/>
      <c r="E74" s="339"/>
      <c r="F74" s="33"/>
      <c r="G74" s="340" t="s">
        <v>4</v>
      </c>
      <c r="H74" s="338"/>
      <c r="I74" s="339"/>
      <c r="J74" s="34"/>
      <c r="K74" s="331" t="s">
        <v>34</v>
      </c>
      <c r="L74" s="35"/>
      <c r="N74" s="144"/>
      <c r="O74" s="145"/>
    </row>
    <row r="75" spans="1:15" ht="15.95" customHeight="1">
      <c r="A75" s="334"/>
      <c r="B75" s="336"/>
      <c r="C75" s="36" t="s">
        <v>6</v>
      </c>
      <c r="D75" s="37" t="s">
        <v>1</v>
      </c>
      <c r="E75" s="37" t="s">
        <v>7</v>
      </c>
      <c r="F75" s="38" t="s">
        <v>8</v>
      </c>
      <c r="G75" s="39" t="s">
        <v>6</v>
      </c>
      <c r="H75" s="37" t="s">
        <v>1</v>
      </c>
      <c r="I75" s="37" t="s">
        <v>7</v>
      </c>
      <c r="J75" s="37" t="s">
        <v>8</v>
      </c>
      <c r="K75" s="332"/>
      <c r="L75" s="40"/>
      <c r="N75" s="144"/>
      <c r="O75" s="145"/>
    </row>
    <row r="76" spans="1:15" ht="24" customHeight="1">
      <c r="A76" s="170" t="s">
        <v>121</v>
      </c>
      <c r="B76" s="194" t="s">
        <v>120</v>
      </c>
      <c r="C76" s="172">
        <v>5.7</v>
      </c>
      <c r="D76" s="173" t="s">
        <v>105</v>
      </c>
      <c r="E76" s="174"/>
      <c r="F76" s="175">
        <f t="shared" ref="F76:F81" si="7">ROUNDDOWN(C76*E76,)</f>
        <v>0</v>
      </c>
      <c r="G76" s="77"/>
      <c r="H76" s="75"/>
      <c r="I76" s="76"/>
      <c r="J76" s="78"/>
      <c r="K76" s="167"/>
      <c r="L76" s="60"/>
      <c r="N76" s="144"/>
      <c r="O76" s="145"/>
    </row>
    <row r="77" spans="1:15" ht="24" customHeight="1">
      <c r="A77" s="170" t="s">
        <v>122</v>
      </c>
      <c r="B77" s="171" t="s">
        <v>131</v>
      </c>
      <c r="C77" s="172">
        <v>49.9</v>
      </c>
      <c r="D77" s="173" t="s">
        <v>74</v>
      </c>
      <c r="E77" s="174"/>
      <c r="F77" s="175">
        <f t="shared" si="7"/>
        <v>0</v>
      </c>
      <c r="G77" s="20"/>
      <c r="H77" s="7"/>
      <c r="I77" s="46"/>
      <c r="J77" s="46"/>
      <c r="K77" s="167"/>
      <c r="L77" s="11"/>
      <c r="N77" s="144"/>
      <c r="O77" s="145"/>
    </row>
    <row r="78" spans="1:15" ht="24" customHeight="1">
      <c r="A78" s="170" t="s">
        <v>123</v>
      </c>
      <c r="B78" s="171" t="s">
        <v>132</v>
      </c>
      <c r="C78" s="172">
        <v>109.6</v>
      </c>
      <c r="D78" s="173" t="s">
        <v>41</v>
      </c>
      <c r="E78" s="174"/>
      <c r="F78" s="175">
        <f t="shared" si="7"/>
        <v>0</v>
      </c>
      <c r="G78" s="20"/>
      <c r="H78" s="7"/>
      <c r="I78" s="9"/>
      <c r="J78" s="46"/>
      <c r="K78" s="167"/>
      <c r="L78" s="11"/>
      <c r="N78" s="144"/>
      <c r="O78" s="145"/>
    </row>
    <row r="79" spans="1:15" ht="24" customHeight="1">
      <c r="A79" s="170" t="s">
        <v>124</v>
      </c>
      <c r="B79" s="171" t="s">
        <v>133</v>
      </c>
      <c r="C79" s="172">
        <v>326</v>
      </c>
      <c r="D79" s="173" t="s">
        <v>41</v>
      </c>
      <c r="E79" s="174"/>
      <c r="F79" s="175">
        <f t="shared" si="7"/>
        <v>0</v>
      </c>
      <c r="G79" s="20"/>
      <c r="H79" s="7"/>
      <c r="I79" s="9"/>
      <c r="J79" s="46"/>
      <c r="K79" s="167"/>
      <c r="L79" s="11"/>
      <c r="N79" s="144"/>
      <c r="O79" s="145"/>
    </row>
    <row r="80" spans="1:15" ht="24" customHeight="1">
      <c r="A80" s="170" t="s">
        <v>125</v>
      </c>
      <c r="B80" s="171"/>
      <c r="C80" s="172"/>
      <c r="D80" s="173"/>
      <c r="E80" s="174"/>
      <c r="F80" s="175"/>
      <c r="G80" s="20"/>
      <c r="H80" s="7"/>
      <c r="I80" s="9"/>
      <c r="J80" s="46"/>
      <c r="K80" s="19"/>
      <c r="L80" s="11"/>
      <c r="N80" s="144"/>
      <c r="O80" s="145"/>
    </row>
    <row r="81" spans="1:15" ht="24" customHeight="1">
      <c r="A81" s="170" t="s">
        <v>126</v>
      </c>
      <c r="B81" s="171" t="s">
        <v>134</v>
      </c>
      <c r="C81" s="172">
        <v>2078.6999999999998</v>
      </c>
      <c r="D81" s="173" t="s">
        <v>74</v>
      </c>
      <c r="E81" s="174"/>
      <c r="F81" s="175">
        <f t="shared" si="7"/>
        <v>0</v>
      </c>
      <c r="G81" s="20"/>
      <c r="H81" s="7"/>
      <c r="I81" s="9"/>
      <c r="J81" s="46"/>
      <c r="K81" s="167"/>
      <c r="L81" s="11"/>
      <c r="N81" s="144"/>
      <c r="O81" s="145"/>
    </row>
    <row r="82" spans="1:15" ht="24" customHeight="1">
      <c r="A82" s="170" t="s">
        <v>127</v>
      </c>
      <c r="B82" s="171"/>
      <c r="C82" s="172"/>
      <c r="D82" s="173"/>
      <c r="E82" s="174"/>
      <c r="F82" s="175"/>
      <c r="G82" s="20"/>
      <c r="H82" s="7"/>
      <c r="I82" s="9"/>
      <c r="J82" s="46"/>
      <c r="K82" s="19"/>
      <c r="L82" s="11"/>
      <c r="N82" s="144"/>
      <c r="O82" s="145"/>
    </row>
    <row r="83" spans="1:15" ht="24" customHeight="1">
      <c r="A83" s="170" t="s">
        <v>128</v>
      </c>
      <c r="B83" s="171" t="s">
        <v>135</v>
      </c>
      <c r="C83" s="172">
        <v>3983.9</v>
      </c>
      <c r="D83" s="173" t="s">
        <v>45</v>
      </c>
      <c r="E83" s="174"/>
      <c r="F83" s="175">
        <f t="shared" ref="F83:F95" si="8">ROUNDDOWN(C83*E83,)</f>
        <v>0</v>
      </c>
      <c r="G83" s="20"/>
      <c r="H83" s="7"/>
      <c r="I83" s="9"/>
      <c r="J83" s="46"/>
      <c r="K83" s="167"/>
      <c r="L83" s="11"/>
      <c r="N83" s="144"/>
      <c r="O83" s="145"/>
    </row>
    <row r="84" spans="1:15" ht="24" customHeight="1">
      <c r="A84" s="170" t="s">
        <v>129</v>
      </c>
      <c r="B84" s="171" t="s">
        <v>136</v>
      </c>
      <c r="C84" s="172">
        <v>18.7</v>
      </c>
      <c r="D84" s="173" t="s">
        <v>45</v>
      </c>
      <c r="E84" s="174"/>
      <c r="F84" s="175">
        <f t="shared" si="8"/>
        <v>0</v>
      </c>
      <c r="G84" s="20"/>
      <c r="H84" s="7"/>
      <c r="I84" s="9"/>
      <c r="J84" s="46"/>
      <c r="K84" s="167"/>
      <c r="L84" s="11"/>
      <c r="N84" s="144"/>
      <c r="O84" s="145"/>
    </row>
    <row r="85" spans="1:15" ht="24" customHeight="1">
      <c r="A85" s="170" t="s">
        <v>129</v>
      </c>
      <c r="B85" s="171" t="s">
        <v>137</v>
      </c>
      <c r="C85" s="172">
        <v>34.299999999999997</v>
      </c>
      <c r="D85" s="173" t="s">
        <v>45</v>
      </c>
      <c r="E85" s="174"/>
      <c r="F85" s="175">
        <f t="shared" si="8"/>
        <v>0</v>
      </c>
      <c r="G85" s="20"/>
      <c r="H85" s="7"/>
      <c r="I85" s="9"/>
      <c r="J85" s="46"/>
      <c r="K85" s="167"/>
      <c r="L85" s="11"/>
      <c r="N85" s="144"/>
      <c r="O85" s="145"/>
    </row>
    <row r="86" spans="1:15" ht="24" customHeight="1">
      <c r="A86" s="170" t="s">
        <v>129</v>
      </c>
      <c r="B86" s="171" t="s">
        <v>138</v>
      </c>
      <c r="C86" s="172">
        <v>15.1</v>
      </c>
      <c r="D86" s="173" t="s">
        <v>45</v>
      </c>
      <c r="E86" s="174"/>
      <c r="F86" s="175">
        <f t="shared" si="8"/>
        <v>0</v>
      </c>
      <c r="G86" s="20"/>
      <c r="H86" s="7"/>
      <c r="I86" s="9"/>
      <c r="J86" s="46"/>
      <c r="K86" s="167"/>
      <c r="L86" s="11"/>
      <c r="N86" s="144"/>
      <c r="O86" s="145"/>
    </row>
    <row r="87" spans="1:15" ht="24" customHeight="1">
      <c r="A87" s="170" t="s">
        <v>129</v>
      </c>
      <c r="B87" s="171" t="s">
        <v>139</v>
      </c>
      <c r="C87" s="172">
        <v>12.5</v>
      </c>
      <c r="D87" s="173" t="s">
        <v>45</v>
      </c>
      <c r="E87" s="174"/>
      <c r="F87" s="175">
        <f t="shared" si="8"/>
        <v>0</v>
      </c>
      <c r="G87" s="20"/>
      <c r="H87" s="7"/>
      <c r="I87" s="9"/>
      <c r="J87" s="46"/>
      <c r="K87" s="167"/>
      <c r="L87" s="11"/>
      <c r="N87" s="144"/>
      <c r="O87" s="145"/>
    </row>
    <row r="88" spans="1:15" ht="24" customHeight="1">
      <c r="A88" s="170" t="s">
        <v>129</v>
      </c>
      <c r="B88" s="171" t="s">
        <v>140</v>
      </c>
      <c r="C88" s="172">
        <v>6.3</v>
      </c>
      <c r="D88" s="173" t="s">
        <v>45</v>
      </c>
      <c r="E88" s="174"/>
      <c r="F88" s="175">
        <f t="shared" si="8"/>
        <v>0</v>
      </c>
      <c r="G88" s="20"/>
      <c r="H88" s="7"/>
      <c r="I88" s="9"/>
      <c r="J88" s="46"/>
      <c r="K88" s="167"/>
      <c r="L88" s="11"/>
      <c r="N88" s="144"/>
      <c r="O88" s="145"/>
    </row>
    <row r="89" spans="1:15" ht="24" customHeight="1">
      <c r="A89" s="170" t="s">
        <v>129</v>
      </c>
      <c r="B89" s="171" t="s">
        <v>141</v>
      </c>
      <c r="C89" s="172">
        <v>76</v>
      </c>
      <c r="D89" s="173" t="s">
        <v>105</v>
      </c>
      <c r="E89" s="174"/>
      <c r="F89" s="175">
        <f t="shared" si="8"/>
        <v>0</v>
      </c>
      <c r="G89" s="20"/>
      <c r="H89" s="7"/>
      <c r="I89" s="9"/>
      <c r="J89" s="46"/>
      <c r="K89" s="167"/>
      <c r="L89" s="11"/>
      <c r="N89" s="144"/>
      <c r="O89" s="145"/>
    </row>
    <row r="90" spans="1:15" ht="24" customHeight="1">
      <c r="A90" s="170" t="s">
        <v>129</v>
      </c>
      <c r="B90" s="171" t="s">
        <v>142</v>
      </c>
      <c r="C90" s="172">
        <v>6</v>
      </c>
      <c r="D90" s="173" t="s">
        <v>42</v>
      </c>
      <c r="E90" s="174"/>
      <c r="F90" s="175">
        <f t="shared" si="8"/>
        <v>0</v>
      </c>
      <c r="G90" s="20"/>
      <c r="H90" s="7"/>
      <c r="I90" s="9"/>
      <c r="J90" s="46"/>
      <c r="K90" s="167"/>
      <c r="L90" s="11"/>
      <c r="N90" s="144"/>
      <c r="O90" s="145"/>
    </row>
    <row r="91" spans="1:15" ht="24" customHeight="1">
      <c r="A91" s="170" t="s">
        <v>129</v>
      </c>
      <c r="B91" s="171" t="s">
        <v>143</v>
      </c>
      <c r="C91" s="172">
        <v>211</v>
      </c>
      <c r="D91" s="173" t="s">
        <v>48</v>
      </c>
      <c r="E91" s="174"/>
      <c r="F91" s="175">
        <f t="shared" si="8"/>
        <v>0</v>
      </c>
      <c r="G91" s="79"/>
      <c r="H91" s="7"/>
      <c r="I91" s="9"/>
      <c r="J91" s="46"/>
      <c r="K91" s="167"/>
      <c r="L91" s="11"/>
      <c r="N91" s="144"/>
      <c r="O91" s="145"/>
    </row>
    <row r="92" spans="1:15" ht="24" customHeight="1">
      <c r="A92" s="170" t="s">
        <v>129</v>
      </c>
      <c r="B92" s="171" t="s">
        <v>144</v>
      </c>
      <c r="C92" s="172">
        <v>3.5</v>
      </c>
      <c r="D92" s="173" t="s">
        <v>45</v>
      </c>
      <c r="E92" s="174"/>
      <c r="F92" s="175">
        <f t="shared" si="8"/>
        <v>0</v>
      </c>
      <c r="G92" s="20"/>
      <c r="H92" s="7"/>
      <c r="I92" s="46"/>
      <c r="J92" s="46"/>
      <c r="K92" s="167"/>
      <c r="L92" s="11"/>
      <c r="N92" s="144"/>
      <c r="O92" s="145"/>
    </row>
    <row r="93" spans="1:15" ht="24" customHeight="1">
      <c r="A93" s="170" t="s">
        <v>129</v>
      </c>
      <c r="B93" s="171" t="s">
        <v>145</v>
      </c>
      <c r="C93" s="172">
        <v>58.9</v>
      </c>
      <c r="D93" s="173" t="s">
        <v>45</v>
      </c>
      <c r="E93" s="174"/>
      <c r="F93" s="175">
        <f t="shared" si="8"/>
        <v>0</v>
      </c>
      <c r="G93" s="20"/>
      <c r="H93" s="7"/>
      <c r="I93" s="80"/>
      <c r="J93" s="46"/>
      <c r="K93" s="167"/>
      <c r="L93" s="11"/>
      <c r="N93" s="144"/>
      <c r="O93" s="145"/>
    </row>
    <row r="94" spans="1:15" ht="24" customHeight="1">
      <c r="A94" s="170" t="s">
        <v>130</v>
      </c>
      <c r="B94" s="171" t="s">
        <v>135</v>
      </c>
      <c r="C94" s="172">
        <v>3983.9</v>
      </c>
      <c r="D94" s="173" t="s">
        <v>45</v>
      </c>
      <c r="E94" s="174"/>
      <c r="F94" s="175">
        <f t="shared" si="8"/>
        <v>0</v>
      </c>
      <c r="G94" s="20"/>
      <c r="H94" s="7"/>
      <c r="I94" s="46"/>
      <c r="J94" s="76"/>
      <c r="K94" s="167"/>
      <c r="L94" s="18"/>
      <c r="N94" s="144"/>
      <c r="O94" s="145"/>
    </row>
    <row r="95" spans="1:15" ht="24" customHeight="1">
      <c r="A95" s="182" t="s">
        <v>129</v>
      </c>
      <c r="B95" s="183" t="s">
        <v>136</v>
      </c>
      <c r="C95" s="184">
        <v>18.7</v>
      </c>
      <c r="D95" s="185" t="s">
        <v>45</v>
      </c>
      <c r="E95" s="186"/>
      <c r="F95" s="187">
        <f t="shared" si="8"/>
        <v>0</v>
      </c>
      <c r="G95" s="70"/>
      <c r="H95" s="54"/>
      <c r="I95" s="59"/>
      <c r="J95" s="59"/>
      <c r="K95" s="167"/>
      <c r="L95" s="11"/>
      <c r="N95" s="144"/>
      <c r="O95" s="145"/>
    </row>
    <row r="96" spans="1:15" ht="24" customHeight="1">
      <c r="A96" s="63"/>
      <c r="B96" s="61"/>
      <c r="C96" s="62"/>
      <c r="D96" s="63"/>
      <c r="E96" s="64"/>
      <c r="F96" s="64"/>
      <c r="G96" s="66"/>
      <c r="H96" s="67"/>
      <c r="I96" s="68"/>
      <c r="J96" s="64"/>
      <c r="K96" s="69"/>
      <c r="L96" s="69"/>
      <c r="N96" s="144"/>
      <c r="O96" s="145"/>
    </row>
    <row r="97" spans="1:15" ht="39.950000000000003" customHeight="1">
      <c r="A97" s="31" t="s">
        <v>401</v>
      </c>
      <c r="B97" s="29"/>
      <c r="C97" s="30"/>
      <c r="D97" s="31"/>
      <c r="E97" s="28"/>
      <c r="F97" s="28"/>
      <c r="G97" s="28"/>
      <c r="H97" s="28"/>
      <c r="I97" s="28"/>
      <c r="J97" s="28"/>
      <c r="K97" s="138">
        <f>K73+1</f>
        <v>5</v>
      </c>
      <c r="L97" s="32" t="s">
        <v>29</v>
      </c>
      <c r="N97" s="144"/>
      <c r="O97" s="145"/>
    </row>
    <row r="98" spans="1:15" ht="15.95" customHeight="1">
      <c r="A98" s="333" t="s">
        <v>2</v>
      </c>
      <c r="B98" s="335" t="s">
        <v>33</v>
      </c>
      <c r="C98" s="337" t="s">
        <v>3</v>
      </c>
      <c r="D98" s="338"/>
      <c r="E98" s="339"/>
      <c r="F98" s="33"/>
      <c r="G98" s="340" t="s">
        <v>4</v>
      </c>
      <c r="H98" s="338"/>
      <c r="I98" s="339"/>
      <c r="J98" s="34"/>
      <c r="K98" s="331" t="s">
        <v>34</v>
      </c>
      <c r="L98" s="35"/>
      <c r="N98" s="144"/>
      <c r="O98" s="145"/>
    </row>
    <row r="99" spans="1:15" ht="15.95" customHeight="1">
      <c r="A99" s="334"/>
      <c r="B99" s="336"/>
      <c r="C99" s="36" t="s">
        <v>6</v>
      </c>
      <c r="D99" s="37" t="s">
        <v>1</v>
      </c>
      <c r="E99" s="37" t="s">
        <v>7</v>
      </c>
      <c r="F99" s="38" t="s">
        <v>8</v>
      </c>
      <c r="G99" s="39" t="s">
        <v>6</v>
      </c>
      <c r="H99" s="37" t="s">
        <v>1</v>
      </c>
      <c r="I99" s="37" t="s">
        <v>7</v>
      </c>
      <c r="J99" s="37" t="s">
        <v>8</v>
      </c>
      <c r="K99" s="332"/>
      <c r="L99" s="40"/>
      <c r="N99" s="144"/>
      <c r="O99" s="145"/>
    </row>
    <row r="100" spans="1:15" ht="24" customHeight="1">
      <c r="A100" s="170" t="s">
        <v>129</v>
      </c>
      <c r="B100" s="171" t="s">
        <v>137</v>
      </c>
      <c r="C100" s="172">
        <v>34.299999999999997</v>
      </c>
      <c r="D100" s="173" t="s">
        <v>45</v>
      </c>
      <c r="E100" s="174"/>
      <c r="F100" s="175">
        <f t="shared" ref="F100:F118" si="9">ROUNDDOWN(C100*E100,)</f>
        <v>0</v>
      </c>
      <c r="G100" s="20"/>
      <c r="H100" s="7"/>
      <c r="I100" s="46"/>
      <c r="J100" s="46">
        <f t="shared" ref="J100:J117" si="10">ROUNDDOWN(G100*I100,0)</f>
        <v>0</v>
      </c>
      <c r="K100" s="167"/>
      <c r="L100" s="11"/>
      <c r="N100" s="144"/>
      <c r="O100" s="145"/>
    </row>
    <row r="101" spans="1:15" ht="24" customHeight="1">
      <c r="A101" s="170" t="s">
        <v>129</v>
      </c>
      <c r="B101" s="171" t="s">
        <v>138</v>
      </c>
      <c r="C101" s="172">
        <v>15.1</v>
      </c>
      <c r="D101" s="173" t="s">
        <v>45</v>
      </c>
      <c r="E101" s="174"/>
      <c r="F101" s="175">
        <f t="shared" si="9"/>
        <v>0</v>
      </c>
      <c r="G101" s="20"/>
      <c r="H101" s="7"/>
      <c r="I101" s="46"/>
      <c r="J101" s="46">
        <f t="shared" si="10"/>
        <v>0</v>
      </c>
      <c r="K101" s="167"/>
      <c r="L101" s="72"/>
      <c r="N101" s="144"/>
      <c r="O101" s="145"/>
    </row>
    <row r="102" spans="1:15" ht="24" customHeight="1">
      <c r="A102" s="170" t="s">
        <v>129</v>
      </c>
      <c r="B102" s="171" t="s">
        <v>139</v>
      </c>
      <c r="C102" s="172">
        <v>12.5</v>
      </c>
      <c r="D102" s="173" t="s">
        <v>45</v>
      </c>
      <c r="E102" s="174"/>
      <c r="F102" s="175">
        <f t="shared" si="9"/>
        <v>0</v>
      </c>
      <c r="G102" s="20"/>
      <c r="H102" s="7"/>
      <c r="I102" s="46"/>
      <c r="J102" s="46">
        <f t="shared" si="10"/>
        <v>0</v>
      </c>
      <c r="K102" s="167"/>
      <c r="L102" s="72"/>
      <c r="N102" s="144"/>
      <c r="O102" s="145"/>
    </row>
    <row r="103" spans="1:15" ht="24" customHeight="1">
      <c r="A103" s="170" t="s">
        <v>129</v>
      </c>
      <c r="B103" s="171" t="s">
        <v>140</v>
      </c>
      <c r="C103" s="172">
        <v>6.3</v>
      </c>
      <c r="D103" s="173" t="s">
        <v>45</v>
      </c>
      <c r="E103" s="174"/>
      <c r="F103" s="175">
        <f t="shared" si="9"/>
        <v>0</v>
      </c>
      <c r="G103" s="20"/>
      <c r="H103" s="7"/>
      <c r="I103" s="46"/>
      <c r="J103" s="46">
        <f>ROUNDDOWN(G103*I103,0)</f>
        <v>0</v>
      </c>
      <c r="K103" s="167"/>
      <c r="L103" s="72"/>
      <c r="N103" s="144"/>
      <c r="O103" s="145"/>
    </row>
    <row r="104" spans="1:15" ht="24" customHeight="1">
      <c r="A104" s="170" t="s">
        <v>129</v>
      </c>
      <c r="B104" s="171" t="s">
        <v>141</v>
      </c>
      <c r="C104" s="172">
        <v>76</v>
      </c>
      <c r="D104" s="173" t="s">
        <v>105</v>
      </c>
      <c r="E104" s="174"/>
      <c r="F104" s="175">
        <f t="shared" si="9"/>
        <v>0</v>
      </c>
      <c r="G104" s="20"/>
      <c r="H104" s="7"/>
      <c r="I104" s="46"/>
      <c r="J104" s="46">
        <f t="shared" si="10"/>
        <v>0</v>
      </c>
      <c r="K104" s="167"/>
      <c r="L104" s="72"/>
      <c r="N104" s="144"/>
      <c r="O104" s="145"/>
    </row>
    <row r="105" spans="1:15" ht="24" customHeight="1">
      <c r="A105" s="170" t="s">
        <v>129</v>
      </c>
      <c r="B105" s="171" t="s">
        <v>142</v>
      </c>
      <c r="C105" s="172">
        <v>6</v>
      </c>
      <c r="D105" s="173" t="s">
        <v>42</v>
      </c>
      <c r="E105" s="174"/>
      <c r="F105" s="175">
        <f t="shared" si="9"/>
        <v>0</v>
      </c>
      <c r="G105" s="20"/>
      <c r="H105" s="7"/>
      <c r="I105" s="9"/>
      <c r="J105" s="46">
        <f t="shared" si="10"/>
        <v>0</v>
      </c>
      <c r="K105" s="167"/>
      <c r="L105" s="72"/>
      <c r="N105" s="144"/>
      <c r="O105" s="145"/>
    </row>
    <row r="106" spans="1:15" ht="24" customHeight="1">
      <c r="A106" s="170" t="s">
        <v>129</v>
      </c>
      <c r="B106" s="171" t="s">
        <v>143</v>
      </c>
      <c r="C106" s="172">
        <v>211</v>
      </c>
      <c r="D106" s="173" t="s">
        <v>48</v>
      </c>
      <c r="E106" s="174"/>
      <c r="F106" s="175">
        <f t="shared" si="9"/>
        <v>0</v>
      </c>
      <c r="G106" s="20"/>
      <c r="H106" s="7"/>
      <c r="I106" s="9"/>
      <c r="J106" s="46">
        <f t="shared" si="10"/>
        <v>0</v>
      </c>
      <c r="K106" s="167"/>
      <c r="L106" s="72"/>
      <c r="N106" s="144"/>
      <c r="O106" s="145"/>
    </row>
    <row r="107" spans="1:15" ht="24" customHeight="1">
      <c r="A107" s="170" t="s">
        <v>129</v>
      </c>
      <c r="B107" s="171" t="s">
        <v>144</v>
      </c>
      <c r="C107" s="172">
        <v>3.5</v>
      </c>
      <c r="D107" s="173" t="s">
        <v>45</v>
      </c>
      <c r="E107" s="174"/>
      <c r="F107" s="175">
        <f t="shared" si="9"/>
        <v>0</v>
      </c>
      <c r="G107" s="20"/>
      <c r="H107" s="7"/>
      <c r="I107" s="9"/>
      <c r="J107" s="46">
        <f t="shared" si="10"/>
        <v>0</v>
      </c>
      <c r="K107" s="167"/>
      <c r="L107" s="72"/>
      <c r="N107" s="144"/>
      <c r="O107" s="145"/>
    </row>
    <row r="108" spans="1:15" ht="24" customHeight="1">
      <c r="A108" s="170" t="s">
        <v>129</v>
      </c>
      <c r="B108" s="171" t="s">
        <v>145</v>
      </c>
      <c r="C108" s="172">
        <v>58.9</v>
      </c>
      <c r="D108" s="173" t="s">
        <v>45</v>
      </c>
      <c r="E108" s="174"/>
      <c r="F108" s="175">
        <f t="shared" si="9"/>
        <v>0</v>
      </c>
      <c r="G108" s="20"/>
      <c r="H108" s="7"/>
      <c r="I108" s="9"/>
      <c r="J108" s="46">
        <f t="shared" si="10"/>
        <v>0</v>
      </c>
      <c r="K108" s="167"/>
      <c r="L108" s="72"/>
      <c r="N108" s="144"/>
      <c r="O108" s="145"/>
    </row>
    <row r="109" spans="1:15" ht="24" customHeight="1">
      <c r="A109" s="170" t="s">
        <v>146</v>
      </c>
      <c r="B109" s="171" t="s">
        <v>135</v>
      </c>
      <c r="C109" s="172">
        <v>3983.9</v>
      </c>
      <c r="D109" s="173" t="s">
        <v>45</v>
      </c>
      <c r="E109" s="174"/>
      <c r="F109" s="175">
        <f t="shared" si="9"/>
        <v>0</v>
      </c>
      <c r="G109" s="20"/>
      <c r="H109" s="7"/>
      <c r="I109" s="9"/>
      <c r="J109" s="46">
        <f t="shared" si="10"/>
        <v>0</v>
      </c>
      <c r="K109" s="143"/>
      <c r="L109" s="72"/>
      <c r="N109" s="144"/>
      <c r="O109" s="145"/>
    </row>
    <row r="110" spans="1:15" ht="24" customHeight="1">
      <c r="A110" s="170" t="s">
        <v>129</v>
      </c>
      <c r="B110" s="171" t="s">
        <v>136</v>
      </c>
      <c r="C110" s="172">
        <v>18.7</v>
      </c>
      <c r="D110" s="173" t="s">
        <v>45</v>
      </c>
      <c r="E110" s="174"/>
      <c r="F110" s="175">
        <f t="shared" si="9"/>
        <v>0</v>
      </c>
      <c r="G110" s="20"/>
      <c r="H110" s="7"/>
      <c r="I110" s="9"/>
      <c r="J110" s="46">
        <f t="shared" si="10"/>
        <v>0</v>
      </c>
      <c r="K110" s="143"/>
      <c r="L110" s="72"/>
      <c r="N110" s="144"/>
      <c r="O110" s="145"/>
    </row>
    <row r="111" spans="1:15" ht="24" customHeight="1">
      <c r="A111" s="170" t="s">
        <v>129</v>
      </c>
      <c r="B111" s="171" t="s">
        <v>137</v>
      </c>
      <c r="C111" s="172">
        <v>34.299999999999997</v>
      </c>
      <c r="D111" s="173" t="s">
        <v>45</v>
      </c>
      <c r="E111" s="174"/>
      <c r="F111" s="175">
        <f t="shared" si="9"/>
        <v>0</v>
      </c>
      <c r="G111" s="20"/>
      <c r="H111" s="7"/>
      <c r="I111" s="9"/>
      <c r="J111" s="46">
        <f t="shared" si="10"/>
        <v>0</v>
      </c>
      <c r="K111" s="19"/>
      <c r="L111" s="72"/>
      <c r="N111" s="144"/>
      <c r="O111" s="145"/>
    </row>
    <row r="112" spans="1:15" ht="24" customHeight="1">
      <c r="A112" s="170" t="s">
        <v>129</v>
      </c>
      <c r="B112" s="171" t="s">
        <v>138</v>
      </c>
      <c r="C112" s="172">
        <v>15.1</v>
      </c>
      <c r="D112" s="173" t="s">
        <v>45</v>
      </c>
      <c r="E112" s="174"/>
      <c r="F112" s="175">
        <f t="shared" si="9"/>
        <v>0</v>
      </c>
      <c r="G112" s="20"/>
      <c r="H112" s="7"/>
      <c r="I112" s="9"/>
      <c r="J112" s="46">
        <f t="shared" si="10"/>
        <v>0</v>
      </c>
      <c r="K112" s="19"/>
      <c r="L112" s="72"/>
      <c r="N112" s="144"/>
      <c r="O112" s="145"/>
    </row>
    <row r="113" spans="1:15" ht="24" customHeight="1">
      <c r="A113" s="170" t="s">
        <v>129</v>
      </c>
      <c r="B113" s="171" t="s">
        <v>139</v>
      </c>
      <c r="C113" s="172">
        <v>12.5</v>
      </c>
      <c r="D113" s="173" t="s">
        <v>45</v>
      </c>
      <c r="E113" s="174"/>
      <c r="F113" s="175">
        <f t="shared" si="9"/>
        <v>0</v>
      </c>
      <c r="G113" s="20"/>
      <c r="H113" s="7"/>
      <c r="I113" s="9"/>
      <c r="J113" s="46">
        <f t="shared" si="10"/>
        <v>0</v>
      </c>
      <c r="K113" s="19"/>
      <c r="L113" s="72"/>
      <c r="N113" s="144"/>
      <c r="O113" s="145"/>
    </row>
    <row r="114" spans="1:15" ht="24" customHeight="1">
      <c r="A114" s="170" t="s">
        <v>129</v>
      </c>
      <c r="B114" s="171" t="s">
        <v>140</v>
      </c>
      <c r="C114" s="172">
        <v>6.3</v>
      </c>
      <c r="D114" s="173" t="s">
        <v>45</v>
      </c>
      <c r="E114" s="174"/>
      <c r="F114" s="175">
        <f t="shared" si="9"/>
        <v>0</v>
      </c>
      <c r="G114" s="20"/>
      <c r="H114" s="7"/>
      <c r="I114" s="9"/>
      <c r="J114" s="46">
        <f t="shared" si="10"/>
        <v>0</v>
      </c>
      <c r="K114" s="19"/>
      <c r="L114" s="72"/>
      <c r="N114" s="144"/>
      <c r="O114" s="145"/>
    </row>
    <row r="115" spans="1:15" ht="24" customHeight="1">
      <c r="A115" s="170" t="s">
        <v>129</v>
      </c>
      <c r="B115" s="171" t="s">
        <v>141</v>
      </c>
      <c r="C115" s="172">
        <v>76</v>
      </c>
      <c r="D115" s="173" t="s">
        <v>105</v>
      </c>
      <c r="E115" s="174"/>
      <c r="F115" s="175">
        <f t="shared" si="9"/>
        <v>0</v>
      </c>
      <c r="G115" s="20"/>
      <c r="H115" s="7"/>
      <c r="I115" s="9"/>
      <c r="J115" s="46">
        <f t="shared" si="10"/>
        <v>0</v>
      </c>
      <c r="K115" s="19"/>
      <c r="L115" s="72"/>
      <c r="N115" s="144"/>
      <c r="O115" s="145"/>
    </row>
    <row r="116" spans="1:15" ht="24" customHeight="1">
      <c r="A116" s="170" t="s">
        <v>129</v>
      </c>
      <c r="B116" s="171" t="s">
        <v>142</v>
      </c>
      <c r="C116" s="172">
        <v>6</v>
      </c>
      <c r="D116" s="173" t="s">
        <v>42</v>
      </c>
      <c r="E116" s="174"/>
      <c r="F116" s="175">
        <f t="shared" si="9"/>
        <v>0</v>
      </c>
      <c r="G116" s="20"/>
      <c r="H116" s="7"/>
      <c r="I116" s="9"/>
      <c r="J116" s="46">
        <f t="shared" si="10"/>
        <v>0</v>
      </c>
      <c r="K116" s="19"/>
      <c r="L116" s="72"/>
      <c r="N116" s="144"/>
      <c r="O116" s="145"/>
    </row>
    <row r="117" spans="1:15" ht="24" customHeight="1">
      <c r="A117" s="170" t="s">
        <v>129</v>
      </c>
      <c r="B117" s="171" t="s">
        <v>143</v>
      </c>
      <c r="C117" s="172">
        <v>211</v>
      </c>
      <c r="D117" s="173" t="s">
        <v>48</v>
      </c>
      <c r="E117" s="174"/>
      <c r="F117" s="175">
        <f t="shared" si="9"/>
        <v>0</v>
      </c>
      <c r="G117" s="20"/>
      <c r="H117" s="7"/>
      <c r="I117" s="9"/>
      <c r="J117" s="46">
        <f t="shared" si="10"/>
        <v>0</v>
      </c>
      <c r="K117" s="19"/>
      <c r="L117" s="72"/>
      <c r="N117" s="144"/>
      <c r="O117" s="145"/>
    </row>
    <row r="118" spans="1:15" ht="24" customHeight="1">
      <c r="A118" s="170" t="s">
        <v>129</v>
      </c>
      <c r="B118" s="171" t="s">
        <v>144</v>
      </c>
      <c r="C118" s="172">
        <v>3.5</v>
      </c>
      <c r="D118" s="173" t="s">
        <v>45</v>
      </c>
      <c r="E118" s="174"/>
      <c r="F118" s="175">
        <f t="shared" si="9"/>
        <v>0</v>
      </c>
      <c r="G118" s="20"/>
      <c r="H118" s="7"/>
      <c r="I118" s="9"/>
      <c r="J118" s="46">
        <f>SUM(J5:J117)</f>
        <v>0</v>
      </c>
      <c r="K118" s="19"/>
      <c r="L118" s="72"/>
      <c r="N118" s="144"/>
      <c r="O118" s="145"/>
    </row>
    <row r="119" spans="1:15" ht="24" customHeight="1">
      <c r="A119" s="182" t="s">
        <v>129</v>
      </c>
      <c r="B119" s="183" t="s">
        <v>145</v>
      </c>
      <c r="C119" s="184">
        <v>58.9</v>
      </c>
      <c r="D119" s="185" t="s">
        <v>45</v>
      </c>
      <c r="E119" s="186"/>
      <c r="F119" s="187">
        <f>ROUNDDOWN(C119*E119,)</f>
        <v>0</v>
      </c>
      <c r="G119" s="56"/>
      <c r="H119" s="57"/>
      <c r="I119" s="58"/>
      <c r="J119" s="55"/>
      <c r="K119" s="71"/>
      <c r="L119" s="73"/>
      <c r="N119" s="144"/>
      <c r="O119" s="145"/>
    </row>
    <row r="120" spans="1:15" ht="24" customHeight="1">
      <c r="A120" s="155"/>
      <c r="B120" s="61"/>
      <c r="C120" s="62"/>
      <c r="D120" s="63"/>
      <c r="E120" s="64"/>
      <c r="F120" s="65"/>
      <c r="G120" s="66"/>
      <c r="H120" s="67"/>
      <c r="I120" s="68"/>
      <c r="J120" s="64"/>
      <c r="K120" s="69"/>
      <c r="L120" s="74"/>
      <c r="N120" s="144"/>
      <c r="O120" s="145"/>
    </row>
    <row r="121" spans="1:15" ht="39.950000000000003" customHeight="1">
      <c r="A121" s="31" t="s">
        <v>401</v>
      </c>
      <c r="B121" s="29"/>
      <c r="C121" s="30"/>
      <c r="D121" s="31"/>
      <c r="E121" s="28"/>
      <c r="F121" s="28"/>
      <c r="G121" s="28"/>
      <c r="H121" s="28"/>
      <c r="I121" s="28"/>
      <c r="J121" s="28"/>
      <c r="K121" s="138">
        <f>K97+1</f>
        <v>6</v>
      </c>
      <c r="L121" s="32" t="s">
        <v>31</v>
      </c>
      <c r="N121" s="144"/>
      <c r="O121" s="145"/>
    </row>
    <row r="122" spans="1:15" ht="15.95" customHeight="1">
      <c r="A122" s="333" t="s">
        <v>2</v>
      </c>
      <c r="B122" s="335" t="s">
        <v>33</v>
      </c>
      <c r="C122" s="337" t="s">
        <v>3</v>
      </c>
      <c r="D122" s="338"/>
      <c r="E122" s="339"/>
      <c r="F122" s="33"/>
      <c r="G122" s="340" t="s">
        <v>4</v>
      </c>
      <c r="H122" s="338"/>
      <c r="I122" s="339"/>
      <c r="J122" s="34"/>
      <c r="K122" s="331" t="s">
        <v>34</v>
      </c>
      <c r="L122" s="35"/>
      <c r="N122" s="144"/>
      <c r="O122" s="145"/>
    </row>
    <row r="123" spans="1:15" ht="15.95" customHeight="1">
      <c r="A123" s="334"/>
      <c r="B123" s="336"/>
      <c r="C123" s="36" t="s">
        <v>6</v>
      </c>
      <c r="D123" s="37" t="s">
        <v>1</v>
      </c>
      <c r="E123" s="37" t="s">
        <v>7</v>
      </c>
      <c r="F123" s="38" t="s">
        <v>8</v>
      </c>
      <c r="G123" s="39" t="s">
        <v>6</v>
      </c>
      <c r="H123" s="37" t="s">
        <v>1</v>
      </c>
      <c r="I123" s="37" t="s">
        <v>7</v>
      </c>
      <c r="J123" s="37" t="s">
        <v>8</v>
      </c>
      <c r="K123" s="332"/>
      <c r="L123" s="40"/>
      <c r="N123" s="144"/>
      <c r="O123" s="145"/>
    </row>
    <row r="124" spans="1:15" ht="24" customHeight="1">
      <c r="A124" s="177" t="s">
        <v>49</v>
      </c>
      <c r="B124" s="6"/>
      <c r="C124" s="8"/>
      <c r="D124" s="7"/>
      <c r="E124" s="46"/>
      <c r="F124" s="175">
        <f>SUM(F61:F71,F76:F95,F100:F119)</f>
        <v>0</v>
      </c>
      <c r="G124" s="20"/>
      <c r="H124" s="7"/>
      <c r="I124" s="46"/>
      <c r="J124" s="46"/>
      <c r="K124" s="19"/>
      <c r="L124" s="11"/>
      <c r="N124" s="144"/>
      <c r="O124" s="145"/>
    </row>
    <row r="125" spans="1:15" ht="24" customHeight="1">
      <c r="A125" s="158"/>
      <c r="B125" s="195"/>
      <c r="C125" s="188"/>
      <c r="D125" s="189"/>
      <c r="E125" s="190"/>
      <c r="F125" s="42"/>
      <c r="G125" s="20"/>
      <c r="H125" s="7"/>
      <c r="I125" s="46"/>
      <c r="J125" s="46"/>
      <c r="K125" s="143"/>
      <c r="L125" s="71"/>
      <c r="N125" s="144"/>
      <c r="O125" s="145"/>
    </row>
    <row r="126" spans="1:15" ht="24" customHeight="1">
      <c r="A126" s="176" t="s">
        <v>360</v>
      </c>
      <c r="B126" s="171"/>
      <c r="C126" s="172"/>
      <c r="D126" s="173"/>
      <c r="E126" s="174"/>
      <c r="F126" s="175"/>
      <c r="G126" s="20"/>
      <c r="H126" s="7"/>
      <c r="I126" s="9"/>
      <c r="J126" s="46"/>
      <c r="K126" s="143"/>
      <c r="L126" s="11"/>
      <c r="N126" s="144"/>
      <c r="O126" s="145"/>
    </row>
    <row r="127" spans="1:15" ht="24" customHeight="1">
      <c r="A127" s="170" t="s">
        <v>102</v>
      </c>
      <c r="B127" s="171"/>
      <c r="C127" s="172"/>
      <c r="D127" s="173"/>
      <c r="E127" s="174"/>
      <c r="F127" s="175"/>
      <c r="G127" s="20"/>
      <c r="H127" s="7"/>
      <c r="I127" s="9"/>
      <c r="J127" s="46"/>
      <c r="K127" s="143"/>
      <c r="L127" s="11"/>
      <c r="N127" s="144"/>
      <c r="O127" s="145"/>
    </row>
    <row r="128" spans="1:15" ht="24" customHeight="1">
      <c r="A128" s="170" t="s">
        <v>103</v>
      </c>
      <c r="B128" s="171" t="s">
        <v>104</v>
      </c>
      <c r="C128" s="172">
        <v>6.1</v>
      </c>
      <c r="D128" s="173" t="s">
        <v>105</v>
      </c>
      <c r="E128" s="174"/>
      <c r="F128" s="175">
        <f t="shared" ref="F128:F143" si="11">ROUNDDOWN(C128*E128,)</f>
        <v>0</v>
      </c>
      <c r="G128" s="20"/>
      <c r="H128" s="7"/>
      <c r="I128" s="9"/>
      <c r="J128" s="46"/>
      <c r="K128" s="167"/>
      <c r="L128" s="11"/>
      <c r="N128" s="144"/>
      <c r="O128" s="145"/>
    </row>
    <row r="129" spans="1:15" ht="24" customHeight="1">
      <c r="A129" s="170" t="s">
        <v>106</v>
      </c>
      <c r="B129" s="171" t="s">
        <v>107</v>
      </c>
      <c r="C129" s="172">
        <v>71.2</v>
      </c>
      <c r="D129" s="173" t="s">
        <v>105</v>
      </c>
      <c r="E129" s="174"/>
      <c r="F129" s="175">
        <f t="shared" si="11"/>
        <v>0</v>
      </c>
      <c r="G129" s="20"/>
      <c r="H129" s="7"/>
      <c r="I129" s="9"/>
      <c r="J129" s="46"/>
      <c r="K129" s="167"/>
      <c r="L129" s="11"/>
      <c r="N129" s="144"/>
      <c r="O129" s="145"/>
    </row>
    <row r="130" spans="1:15" ht="24" customHeight="1">
      <c r="A130" s="170" t="s">
        <v>53</v>
      </c>
      <c r="B130" s="171" t="s">
        <v>108</v>
      </c>
      <c r="C130" s="172">
        <v>87</v>
      </c>
      <c r="D130" s="173" t="s">
        <v>105</v>
      </c>
      <c r="E130" s="174"/>
      <c r="F130" s="175">
        <f t="shared" si="11"/>
        <v>0</v>
      </c>
      <c r="G130" s="20"/>
      <c r="H130" s="7"/>
      <c r="I130" s="9"/>
      <c r="J130" s="46"/>
      <c r="K130" s="167"/>
      <c r="L130" s="11"/>
      <c r="N130" s="144"/>
      <c r="O130" s="145"/>
    </row>
    <row r="131" spans="1:15" ht="24" customHeight="1">
      <c r="A131" s="170" t="s">
        <v>53</v>
      </c>
      <c r="B131" s="171" t="s">
        <v>109</v>
      </c>
      <c r="C131" s="172">
        <v>160.69999999999999</v>
      </c>
      <c r="D131" s="173" t="s">
        <v>105</v>
      </c>
      <c r="E131" s="174"/>
      <c r="F131" s="175">
        <f t="shared" si="11"/>
        <v>0</v>
      </c>
      <c r="G131" s="20"/>
      <c r="H131" s="7"/>
      <c r="I131" s="9"/>
      <c r="J131" s="46"/>
      <c r="K131" s="167"/>
      <c r="L131" s="11"/>
      <c r="N131" s="144"/>
      <c r="O131" s="145"/>
    </row>
    <row r="132" spans="1:15" ht="24" customHeight="1">
      <c r="A132" s="170" t="s">
        <v>110</v>
      </c>
      <c r="B132" s="171" t="s">
        <v>111</v>
      </c>
      <c r="C132" s="172">
        <v>9.3000000000000007</v>
      </c>
      <c r="D132" s="173" t="s">
        <v>105</v>
      </c>
      <c r="E132" s="174"/>
      <c r="F132" s="175">
        <f t="shared" si="11"/>
        <v>0</v>
      </c>
      <c r="G132" s="79"/>
      <c r="H132" s="81"/>
      <c r="I132" s="52"/>
      <c r="J132" s="80"/>
      <c r="K132" s="167"/>
      <c r="L132" s="11"/>
      <c r="N132" s="144"/>
      <c r="O132" s="145"/>
    </row>
    <row r="133" spans="1:15" ht="24" customHeight="1">
      <c r="A133" s="170" t="s">
        <v>147</v>
      </c>
      <c r="B133" s="171" t="s">
        <v>148</v>
      </c>
      <c r="C133" s="172">
        <v>720</v>
      </c>
      <c r="D133" s="173" t="s">
        <v>74</v>
      </c>
      <c r="E133" s="174"/>
      <c r="F133" s="175">
        <f t="shared" si="11"/>
        <v>0</v>
      </c>
      <c r="G133" s="20"/>
      <c r="H133" s="7"/>
      <c r="I133" s="9"/>
      <c r="J133" s="46"/>
      <c r="K133" s="167"/>
      <c r="L133" s="11"/>
      <c r="N133" s="144"/>
      <c r="O133" s="145"/>
    </row>
    <row r="134" spans="1:15" ht="24" customHeight="1">
      <c r="A134" s="170" t="s">
        <v>116</v>
      </c>
      <c r="B134" s="171" t="s">
        <v>149</v>
      </c>
      <c r="C134" s="172">
        <v>66</v>
      </c>
      <c r="D134" s="173" t="s">
        <v>48</v>
      </c>
      <c r="E134" s="174"/>
      <c r="F134" s="175">
        <f t="shared" si="11"/>
        <v>0</v>
      </c>
      <c r="G134" s="20"/>
      <c r="H134" s="7"/>
      <c r="I134" s="9"/>
      <c r="J134" s="46"/>
      <c r="K134" s="167"/>
      <c r="L134" s="11"/>
      <c r="N134" s="144"/>
      <c r="O134" s="145"/>
    </row>
    <row r="135" spans="1:15" ht="24" customHeight="1">
      <c r="A135" s="170" t="s">
        <v>118</v>
      </c>
      <c r="B135" s="171"/>
      <c r="C135" s="172"/>
      <c r="D135" s="173"/>
      <c r="E135" s="174"/>
      <c r="F135" s="175"/>
      <c r="G135" s="20"/>
      <c r="H135" s="7"/>
      <c r="I135" s="9"/>
      <c r="J135" s="46"/>
      <c r="K135" s="19"/>
      <c r="L135" s="11"/>
      <c r="N135" s="144"/>
      <c r="O135" s="145"/>
    </row>
    <row r="136" spans="1:15" ht="24" customHeight="1">
      <c r="A136" s="170" t="s">
        <v>150</v>
      </c>
      <c r="B136" s="171" t="s">
        <v>151</v>
      </c>
      <c r="C136" s="172">
        <v>976.2</v>
      </c>
      <c r="D136" s="173" t="s">
        <v>74</v>
      </c>
      <c r="E136" s="174"/>
      <c r="F136" s="175">
        <f t="shared" si="11"/>
        <v>0</v>
      </c>
      <c r="G136" s="20"/>
      <c r="H136" s="7"/>
      <c r="I136" s="9"/>
      <c r="J136" s="46"/>
      <c r="K136" s="167"/>
      <c r="L136" s="11"/>
      <c r="N136" s="144"/>
      <c r="O136" s="145"/>
    </row>
    <row r="137" spans="1:15" ht="24" customHeight="1">
      <c r="A137" s="170" t="s">
        <v>152</v>
      </c>
      <c r="B137" s="196" t="s">
        <v>153</v>
      </c>
      <c r="C137" s="172">
        <v>308.2</v>
      </c>
      <c r="D137" s="173" t="s">
        <v>74</v>
      </c>
      <c r="E137" s="174"/>
      <c r="F137" s="175">
        <f t="shared" si="11"/>
        <v>0</v>
      </c>
      <c r="G137" s="20"/>
      <c r="H137" s="7"/>
      <c r="I137" s="9"/>
      <c r="J137" s="46"/>
      <c r="K137" s="167"/>
      <c r="L137" s="11"/>
      <c r="N137" s="144"/>
      <c r="O137" s="145"/>
    </row>
    <row r="138" spans="1:15" ht="24" customHeight="1">
      <c r="A138" s="170" t="s">
        <v>53</v>
      </c>
      <c r="B138" s="171" t="s">
        <v>154</v>
      </c>
      <c r="C138" s="172">
        <v>21.5</v>
      </c>
      <c r="D138" s="173" t="s">
        <v>81</v>
      </c>
      <c r="E138" s="174"/>
      <c r="F138" s="175">
        <f t="shared" si="11"/>
        <v>0</v>
      </c>
      <c r="G138" s="20"/>
      <c r="H138" s="7"/>
      <c r="I138" s="9"/>
      <c r="J138" s="46"/>
      <c r="K138" s="167"/>
      <c r="L138" s="11"/>
      <c r="N138" s="144"/>
      <c r="O138" s="145"/>
    </row>
    <row r="139" spans="1:15" ht="24" customHeight="1">
      <c r="A139" s="170" t="s">
        <v>155</v>
      </c>
      <c r="B139" s="171"/>
      <c r="C139" s="172"/>
      <c r="D139" s="173"/>
      <c r="E139" s="174"/>
      <c r="F139" s="175"/>
      <c r="G139" s="20"/>
      <c r="H139" s="7"/>
      <c r="I139" s="9"/>
      <c r="J139" s="46"/>
      <c r="K139" s="19"/>
      <c r="L139" s="11"/>
      <c r="N139" s="144"/>
      <c r="O139" s="145"/>
    </row>
    <row r="140" spans="1:15" ht="24" customHeight="1">
      <c r="A140" s="170" t="s">
        <v>156</v>
      </c>
      <c r="B140" s="171" t="s">
        <v>157</v>
      </c>
      <c r="C140" s="172">
        <v>165.2</v>
      </c>
      <c r="D140" s="173" t="s">
        <v>74</v>
      </c>
      <c r="E140" s="174"/>
      <c r="F140" s="175">
        <f t="shared" si="11"/>
        <v>0</v>
      </c>
      <c r="G140" s="20"/>
      <c r="H140" s="7"/>
      <c r="I140" s="82"/>
      <c r="J140" s="46"/>
      <c r="K140" s="167"/>
      <c r="L140" s="11"/>
      <c r="N140" s="144"/>
      <c r="O140" s="145"/>
    </row>
    <row r="141" spans="1:15" ht="24" customHeight="1">
      <c r="A141" s="170" t="s">
        <v>158</v>
      </c>
      <c r="B141" s="171" t="s">
        <v>157</v>
      </c>
      <c r="C141" s="172">
        <v>38.299999999999997</v>
      </c>
      <c r="D141" s="173" t="s">
        <v>74</v>
      </c>
      <c r="E141" s="174"/>
      <c r="F141" s="175">
        <f t="shared" si="11"/>
        <v>0</v>
      </c>
      <c r="G141" s="77"/>
      <c r="H141" s="75"/>
      <c r="I141" s="76"/>
      <c r="J141" s="76"/>
      <c r="K141" s="167"/>
      <c r="L141" s="18"/>
      <c r="N141" s="144"/>
      <c r="O141" s="145"/>
    </row>
    <row r="142" spans="1:15" ht="24" customHeight="1">
      <c r="A142" s="170" t="s">
        <v>125</v>
      </c>
      <c r="B142" s="171"/>
      <c r="C142" s="172"/>
      <c r="D142" s="173"/>
      <c r="E142" s="174"/>
      <c r="F142" s="175"/>
      <c r="G142" s="83"/>
      <c r="H142" s="49"/>
      <c r="I142" s="9"/>
      <c r="J142" s="46"/>
      <c r="K142" s="11"/>
      <c r="L142" s="11"/>
      <c r="N142" s="144"/>
      <c r="O142" s="145"/>
    </row>
    <row r="143" spans="1:15" ht="24" customHeight="1">
      <c r="A143" s="182" t="s">
        <v>159</v>
      </c>
      <c r="B143" s="197" t="s">
        <v>403</v>
      </c>
      <c r="C143" s="184">
        <v>507.3</v>
      </c>
      <c r="D143" s="185" t="s">
        <v>74</v>
      </c>
      <c r="E143" s="186"/>
      <c r="F143" s="187">
        <f t="shared" si="11"/>
        <v>0</v>
      </c>
      <c r="G143" s="56"/>
      <c r="H143" s="57"/>
      <c r="I143" s="58"/>
      <c r="J143" s="59"/>
      <c r="K143" s="168"/>
      <c r="L143" s="71"/>
      <c r="N143" s="144"/>
      <c r="O143" s="145"/>
    </row>
    <row r="144" spans="1:15" ht="24" customHeight="1">
      <c r="A144" s="198"/>
      <c r="B144" s="199"/>
      <c r="C144" s="200"/>
      <c r="D144" s="201"/>
      <c r="E144" s="202"/>
      <c r="F144" s="203"/>
      <c r="G144" s="66"/>
      <c r="H144" s="89"/>
      <c r="I144" s="90"/>
      <c r="J144" s="64"/>
      <c r="K144" s="74"/>
      <c r="L144" s="74"/>
      <c r="N144" s="144"/>
      <c r="O144" s="145"/>
    </row>
    <row r="145" spans="1:15" ht="39.950000000000003" customHeight="1">
      <c r="A145" s="31" t="s">
        <v>401</v>
      </c>
      <c r="B145" s="29"/>
      <c r="C145" s="30"/>
      <c r="D145" s="31"/>
      <c r="E145" s="28"/>
      <c r="F145" s="28"/>
      <c r="G145" s="28"/>
      <c r="H145" s="28"/>
      <c r="I145" s="28"/>
      <c r="J145" s="28"/>
      <c r="K145" s="138">
        <f>K121+1</f>
        <v>7</v>
      </c>
      <c r="L145" s="32" t="s">
        <v>32</v>
      </c>
      <c r="N145" s="144"/>
      <c r="O145" s="145"/>
    </row>
    <row r="146" spans="1:15" ht="15.95" customHeight="1">
      <c r="A146" s="333" t="s">
        <v>2</v>
      </c>
      <c r="B146" s="335" t="s">
        <v>33</v>
      </c>
      <c r="C146" s="337" t="s">
        <v>3</v>
      </c>
      <c r="D146" s="338"/>
      <c r="E146" s="339"/>
      <c r="F146" s="33"/>
      <c r="G146" s="340" t="s">
        <v>4</v>
      </c>
      <c r="H146" s="338"/>
      <c r="I146" s="339"/>
      <c r="J146" s="34"/>
      <c r="K146" s="331" t="s">
        <v>34</v>
      </c>
      <c r="L146" s="35"/>
      <c r="N146" s="144"/>
      <c r="O146" s="145"/>
    </row>
    <row r="147" spans="1:15" ht="15.95" customHeight="1">
      <c r="A147" s="334"/>
      <c r="B147" s="336"/>
      <c r="C147" s="36" t="s">
        <v>6</v>
      </c>
      <c r="D147" s="37" t="s">
        <v>1</v>
      </c>
      <c r="E147" s="37" t="s">
        <v>7</v>
      </c>
      <c r="F147" s="38" t="s">
        <v>8</v>
      </c>
      <c r="G147" s="39" t="s">
        <v>6</v>
      </c>
      <c r="H147" s="37" t="s">
        <v>1</v>
      </c>
      <c r="I147" s="37" t="s">
        <v>7</v>
      </c>
      <c r="J147" s="37" t="s">
        <v>8</v>
      </c>
      <c r="K147" s="332"/>
      <c r="L147" s="40"/>
      <c r="N147" s="144"/>
      <c r="O147" s="145"/>
    </row>
    <row r="148" spans="1:15" ht="24" customHeight="1">
      <c r="A148" s="170" t="s">
        <v>160</v>
      </c>
      <c r="B148" s="204" t="s">
        <v>161</v>
      </c>
      <c r="C148" s="172">
        <v>117</v>
      </c>
      <c r="D148" s="173" t="s">
        <v>74</v>
      </c>
      <c r="E148" s="174"/>
      <c r="F148" s="175">
        <f>ROUNDDOWN(C148*E148,)</f>
        <v>0</v>
      </c>
      <c r="G148" s="43"/>
      <c r="H148" s="7"/>
      <c r="I148" s="44"/>
      <c r="J148" s="45"/>
      <c r="K148" s="167"/>
      <c r="L148" s="11"/>
      <c r="N148" s="144"/>
      <c r="O148" s="145"/>
    </row>
    <row r="149" spans="1:15" ht="24" customHeight="1">
      <c r="A149" s="170" t="s">
        <v>162</v>
      </c>
      <c r="B149" s="171" t="s">
        <v>163</v>
      </c>
      <c r="C149" s="172">
        <v>37</v>
      </c>
      <c r="D149" s="173" t="s">
        <v>74</v>
      </c>
      <c r="E149" s="174"/>
      <c r="F149" s="175">
        <f t="shared" ref="F149:F156" si="12">ROUNDDOWN(C149*E149,)</f>
        <v>0</v>
      </c>
      <c r="G149" s="20"/>
      <c r="H149" s="7"/>
      <c r="I149" s="46"/>
      <c r="J149" s="46"/>
      <c r="K149" s="167"/>
      <c r="L149" s="11"/>
      <c r="N149" s="144"/>
      <c r="O149" s="145"/>
    </row>
    <row r="150" spans="1:15" ht="24" customHeight="1">
      <c r="A150" s="170" t="s">
        <v>164</v>
      </c>
      <c r="B150" s="171"/>
      <c r="C150" s="172">
        <v>47.2</v>
      </c>
      <c r="D150" s="173" t="s">
        <v>74</v>
      </c>
      <c r="E150" s="174"/>
      <c r="F150" s="175">
        <f t="shared" si="12"/>
        <v>0</v>
      </c>
      <c r="G150" s="20"/>
      <c r="H150" s="7"/>
      <c r="I150" s="46"/>
      <c r="J150" s="46"/>
      <c r="K150" s="167"/>
      <c r="L150" s="11"/>
      <c r="N150" s="144"/>
      <c r="O150" s="145"/>
    </row>
    <row r="151" spans="1:15" ht="24" customHeight="1">
      <c r="A151" s="170" t="s">
        <v>165</v>
      </c>
      <c r="B151" s="171"/>
      <c r="C151" s="172">
        <v>3.2</v>
      </c>
      <c r="D151" s="173" t="s">
        <v>74</v>
      </c>
      <c r="E151" s="174"/>
      <c r="F151" s="175">
        <f t="shared" si="12"/>
        <v>0</v>
      </c>
      <c r="G151" s="20"/>
      <c r="H151" s="7"/>
      <c r="I151" s="46"/>
      <c r="J151" s="46"/>
      <c r="K151" s="167"/>
      <c r="L151" s="11"/>
      <c r="N151" s="144"/>
      <c r="O151" s="145"/>
    </row>
    <row r="152" spans="1:15" ht="24" customHeight="1">
      <c r="A152" s="170" t="s">
        <v>166</v>
      </c>
      <c r="B152" s="171" t="s">
        <v>167</v>
      </c>
      <c r="C152" s="172">
        <v>141.1</v>
      </c>
      <c r="D152" s="173" t="s">
        <v>74</v>
      </c>
      <c r="E152" s="174"/>
      <c r="F152" s="175">
        <f t="shared" si="12"/>
        <v>0</v>
      </c>
      <c r="G152" s="20"/>
      <c r="H152" s="7"/>
      <c r="I152" s="46"/>
      <c r="J152" s="46"/>
      <c r="K152" s="167"/>
      <c r="L152" s="11"/>
      <c r="N152" s="144"/>
      <c r="O152" s="145"/>
    </row>
    <row r="153" spans="1:15" ht="24" customHeight="1">
      <c r="A153" s="170" t="s">
        <v>168</v>
      </c>
      <c r="B153" s="171" t="s">
        <v>169</v>
      </c>
      <c r="C153" s="172">
        <v>722.5</v>
      </c>
      <c r="D153" s="173" t="s">
        <v>74</v>
      </c>
      <c r="E153" s="174"/>
      <c r="F153" s="175">
        <f t="shared" si="12"/>
        <v>0</v>
      </c>
      <c r="G153" s="20"/>
      <c r="H153" s="7"/>
      <c r="I153" s="9"/>
      <c r="J153" s="46"/>
      <c r="K153" s="167"/>
      <c r="L153" s="11"/>
      <c r="N153" s="144"/>
      <c r="O153" s="145"/>
    </row>
    <row r="154" spans="1:15" ht="24" customHeight="1">
      <c r="A154" s="170" t="s">
        <v>170</v>
      </c>
      <c r="B154" s="171" t="s">
        <v>169</v>
      </c>
      <c r="C154" s="172">
        <v>19.899999999999999</v>
      </c>
      <c r="D154" s="173" t="s">
        <v>74</v>
      </c>
      <c r="E154" s="174"/>
      <c r="F154" s="175">
        <f t="shared" si="12"/>
        <v>0</v>
      </c>
      <c r="G154" s="20"/>
      <c r="H154" s="7"/>
      <c r="I154" s="9"/>
      <c r="J154" s="46"/>
      <c r="K154" s="167"/>
      <c r="L154" s="11"/>
      <c r="N154" s="144"/>
      <c r="O154" s="145"/>
    </row>
    <row r="155" spans="1:15" ht="24" customHeight="1">
      <c r="A155" s="170" t="s">
        <v>171</v>
      </c>
      <c r="B155" s="171" t="s">
        <v>172</v>
      </c>
      <c r="C155" s="172">
        <v>92.1</v>
      </c>
      <c r="D155" s="173" t="s">
        <v>74</v>
      </c>
      <c r="E155" s="174"/>
      <c r="F155" s="175">
        <f t="shared" si="12"/>
        <v>0</v>
      </c>
      <c r="G155" s="20"/>
      <c r="H155" s="7"/>
      <c r="I155" s="91"/>
      <c r="J155" s="46"/>
      <c r="K155" s="167"/>
      <c r="L155" s="11"/>
      <c r="N155" s="144"/>
      <c r="O155" s="145"/>
    </row>
    <row r="156" spans="1:15" ht="24" customHeight="1">
      <c r="A156" s="170" t="s">
        <v>173</v>
      </c>
      <c r="B156" s="171" t="s">
        <v>174</v>
      </c>
      <c r="C156" s="172">
        <v>69.5</v>
      </c>
      <c r="D156" s="173" t="s">
        <v>41</v>
      </c>
      <c r="E156" s="174"/>
      <c r="F156" s="175">
        <f t="shared" si="12"/>
        <v>0</v>
      </c>
      <c r="G156" s="20"/>
      <c r="H156" s="7"/>
      <c r="I156" s="91"/>
      <c r="J156" s="46"/>
      <c r="K156" s="167"/>
      <c r="L156" s="11"/>
      <c r="N156" s="144"/>
      <c r="O156" s="145"/>
    </row>
    <row r="157" spans="1:15" ht="24" customHeight="1">
      <c r="A157" s="170" t="s">
        <v>127</v>
      </c>
      <c r="B157" s="171"/>
      <c r="C157" s="172"/>
      <c r="D157" s="173"/>
      <c r="E157" s="174"/>
      <c r="F157" s="175"/>
      <c r="G157" s="20"/>
      <c r="H157" s="7"/>
      <c r="I157" s="91"/>
      <c r="J157" s="46"/>
      <c r="K157" s="143"/>
      <c r="L157" s="11"/>
      <c r="N157" s="144"/>
      <c r="O157" s="145"/>
    </row>
    <row r="158" spans="1:15" ht="24" customHeight="1">
      <c r="A158" s="170" t="s">
        <v>128</v>
      </c>
      <c r="B158" s="171" t="s">
        <v>135</v>
      </c>
      <c r="C158" s="172">
        <v>826.2</v>
      </c>
      <c r="D158" s="173" t="s">
        <v>45</v>
      </c>
      <c r="E158" s="174"/>
      <c r="F158" s="175">
        <f t="shared" ref="F158:F167" si="13">ROUNDDOWN(C158*E158,)</f>
        <v>0</v>
      </c>
      <c r="G158" s="20"/>
      <c r="H158" s="7"/>
      <c r="I158" s="9"/>
      <c r="J158" s="46"/>
      <c r="K158" s="167"/>
      <c r="L158" s="11"/>
      <c r="N158" s="144"/>
      <c r="O158" s="145"/>
    </row>
    <row r="159" spans="1:15" ht="24" customHeight="1">
      <c r="A159" s="170" t="s">
        <v>129</v>
      </c>
      <c r="B159" s="171" t="s">
        <v>136</v>
      </c>
      <c r="C159" s="172">
        <v>10.5</v>
      </c>
      <c r="D159" s="173" t="s">
        <v>45</v>
      </c>
      <c r="E159" s="174"/>
      <c r="F159" s="175">
        <f t="shared" si="13"/>
        <v>0</v>
      </c>
      <c r="G159" s="20"/>
      <c r="H159" s="7"/>
      <c r="I159" s="9"/>
      <c r="J159" s="46"/>
      <c r="K159" s="167"/>
      <c r="L159" s="11"/>
      <c r="N159" s="144"/>
      <c r="O159" s="145"/>
    </row>
    <row r="160" spans="1:15" ht="24" customHeight="1">
      <c r="A160" s="170" t="s">
        <v>129</v>
      </c>
      <c r="B160" s="171" t="s">
        <v>137</v>
      </c>
      <c r="C160" s="172">
        <v>36.1</v>
      </c>
      <c r="D160" s="173" t="s">
        <v>45</v>
      </c>
      <c r="E160" s="174"/>
      <c r="F160" s="175">
        <f t="shared" si="13"/>
        <v>0</v>
      </c>
      <c r="G160" s="20"/>
      <c r="H160" s="7"/>
      <c r="I160" s="9"/>
      <c r="J160" s="46"/>
      <c r="K160" s="167"/>
      <c r="L160" s="11"/>
      <c r="N160" s="144"/>
      <c r="O160" s="145"/>
    </row>
    <row r="161" spans="1:15" ht="24" customHeight="1">
      <c r="A161" s="170" t="s">
        <v>129</v>
      </c>
      <c r="B161" s="171" t="s">
        <v>138</v>
      </c>
      <c r="C161" s="172">
        <v>3.4</v>
      </c>
      <c r="D161" s="173" t="s">
        <v>45</v>
      </c>
      <c r="E161" s="174"/>
      <c r="F161" s="175">
        <f t="shared" si="13"/>
        <v>0</v>
      </c>
      <c r="G161" s="20"/>
      <c r="H161" s="7"/>
      <c r="I161" s="9"/>
      <c r="J161" s="46"/>
      <c r="K161" s="167"/>
      <c r="L161" s="11"/>
      <c r="N161" s="144"/>
      <c r="O161" s="145"/>
    </row>
    <row r="162" spans="1:15" ht="24" customHeight="1">
      <c r="A162" s="170" t="s">
        <v>129</v>
      </c>
      <c r="B162" s="171" t="s">
        <v>139</v>
      </c>
      <c r="C162" s="172">
        <v>2.2000000000000002</v>
      </c>
      <c r="D162" s="173" t="s">
        <v>45</v>
      </c>
      <c r="E162" s="174"/>
      <c r="F162" s="175">
        <f t="shared" si="13"/>
        <v>0</v>
      </c>
      <c r="G162" s="20"/>
      <c r="H162" s="7"/>
      <c r="I162" s="9"/>
      <c r="J162" s="46"/>
      <c r="K162" s="167"/>
      <c r="L162" s="11"/>
      <c r="N162" s="144"/>
      <c r="O162" s="145"/>
    </row>
    <row r="163" spans="1:15" ht="24" customHeight="1">
      <c r="A163" s="170" t="s">
        <v>129</v>
      </c>
      <c r="B163" s="171" t="s">
        <v>175</v>
      </c>
      <c r="C163" s="172">
        <v>1</v>
      </c>
      <c r="D163" s="173" t="s">
        <v>105</v>
      </c>
      <c r="E163" s="174"/>
      <c r="F163" s="175">
        <f t="shared" si="13"/>
        <v>0</v>
      </c>
      <c r="G163" s="20"/>
      <c r="H163" s="7"/>
      <c r="I163" s="9"/>
      <c r="J163" s="46">
        <f>ROUNDDOWN(G163*I163,0)</f>
        <v>0</v>
      </c>
      <c r="K163" s="167"/>
      <c r="L163" s="11"/>
      <c r="N163" s="144"/>
      <c r="O163" s="145"/>
    </row>
    <row r="164" spans="1:15" ht="24" customHeight="1">
      <c r="A164" s="170" t="s">
        <v>129</v>
      </c>
      <c r="B164" s="171" t="s">
        <v>176</v>
      </c>
      <c r="C164" s="172">
        <v>11.7</v>
      </c>
      <c r="D164" s="173" t="s">
        <v>45</v>
      </c>
      <c r="E164" s="174"/>
      <c r="F164" s="175">
        <f t="shared" si="13"/>
        <v>0</v>
      </c>
      <c r="G164" s="20"/>
      <c r="H164" s="7"/>
      <c r="I164" s="9"/>
      <c r="J164" s="46">
        <f>ROUNDDOWN(G164*I164,0)</f>
        <v>0</v>
      </c>
      <c r="K164" s="167"/>
      <c r="L164" s="11"/>
      <c r="N164" s="144"/>
      <c r="O164" s="145"/>
    </row>
    <row r="165" spans="1:15" ht="24" customHeight="1">
      <c r="A165" s="170" t="s">
        <v>129</v>
      </c>
      <c r="B165" s="171" t="s">
        <v>140</v>
      </c>
      <c r="C165" s="172">
        <v>2.5</v>
      </c>
      <c r="D165" s="173" t="s">
        <v>45</v>
      </c>
      <c r="E165" s="174"/>
      <c r="F165" s="175">
        <f t="shared" si="13"/>
        <v>0</v>
      </c>
      <c r="G165" s="20"/>
      <c r="H165" s="7"/>
      <c r="I165" s="9"/>
      <c r="J165" s="46">
        <f>ROUNDDOWN(G165*I165,0)</f>
        <v>0</v>
      </c>
      <c r="K165" s="167"/>
      <c r="L165" s="11"/>
      <c r="N165" s="144"/>
      <c r="O165" s="145"/>
    </row>
    <row r="166" spans="1:15" ht="24" customHeight="1">
      <c r="A166" s="170" t="s">
        <v>129</v>
      </c>
      <c r="B166" s="171" t="s">
        <v>142</v>
      </c>
      <c r="C166" s="172">
        <v>2</v>
      </c>
      <c r="D166" s="173" t="s">
        <v>42</v>
      </c>
      <c r="E166" s="174"/>
      <c r="F166" s="175">
        <f t="shared" si="13"/>
        <v>0</v>
      </c>
      <c r="G166" s="83"/>
      <c r="H166" s="49"/>
      <c r="I166" s="9"/>
      <c r="J166" s="46"/>
      <c r="K166" s="167"/>
      <c r="L166" s="11"/>
      <c r="N166" s="144"/>
      <c r="O166" s="145"/>
    </row>
    <row r="167" spans="1:15" ht="24" customHeight="1">
      <c r="A167" s="182" t="s">
        <v>129</v>
      </c>
      <c r="B167" s="183" t="s">
        <v>143</v>
      </c>
      <c r="C167" s="184">
        <v>46</v>
      </c>
      <c r="D167" s="185" t="s">
        <v>48</v>
      </c>
      <c r="E167" s="186"/>
      <c r="F167" s="187">
        <f t="shared" si="13"/>
        <v>0</v>
      </c>
      <c r="G167" s="56"/>
      <c r="H167" s="57"/>
      <c r="I167" s="58"/>
      <c r="J167" s="59"/>
      <c r="K167" s="168"/>
      <c r="L167" s="71"/>
      <c r="N167" s="144"/>
      <c r="O167" s="145"/>
    </row>
    <row r="168" spans="1:15" ht="24" customHeight="1">
      <c r="A168" s="151"/>
      <c r="B168" s="84"/>
      <c r="C168" s="85"/>
      <c r="D168" s="86"/>
      <c r="E168" s="87"/>
      <c r="F168" s="88"/>
      <c r="G168" s="66"/>
      <c r="H168" s="89"/>
      <c r="I168" s="90"/>
      <c r="J168" s="64"/>
      <c r="K168" s="74"/>
      <c r="L168" s="74"/>
      <c r="N168" s="144"/>
      <c r="O168" s="145"/>
    </row>
    <row r="169" spans="1:15" ht="39.950000000000003" customHeight="1">
      <c r="A169" s="31" t="str">
        <f>A1</f>
        <v>内訳書</v>
      </c>
      <c r="B169" s="29"/>
      <c r="C169" s="30"/>
      <c r="D169" s="31"/>
      <c r="E169" s="28"/>
      <c r="F169" s="28"/>
      <c r="G169" s="28"/>
      <c r="H169" s="28"/>
      <c r="I169" s="28"/>
      <c r="J169" s="28"/>
      <c r="K169" s="138">
        <f>K145+1</f>
        <v>8</v>
      </c>
      <c r="L169" s="32" t="s">
        <v>32</v>
      </c>
      <c r="N169" s="144"/>
      <c r="O169" s="145"/>
    </row>
    <row r="170" spans="1:15" ht="15.95" customHeight="1">
      <c r="A170" s="333" t="s">
        <v>2</v>
      </c>
      <c r="B170" s="335" t="s">
        <v>33</v>
      </c>
      <c r="C170" s="337" t="s">
        <v>3</v>
      </c>
      <c r="D170" s="338"/>
      <c r="E170" s="339"/>
      <c r="F170" s="33"/>
      <c r="G170" s="340" t="s">
        <v>4</v>
      </c>
      <c r="H170" s="338"/>
      <c r="I170" s="339"/>
      <c r="J170" s="34"/>
      <c r="K170" s="331" t="s">
        <v>34</v>
      </c>
      <c r="L170" s="35"/>
      <c r="N170" s="144"/>
      <c r="O170" s="145"/>
    </row>
    <row r="171" spans="1:15" ht="15.95" customHeight="1">
      <c r="A171" s="334"/>
      <c r="B171" s="336"/>
      <c r="C171" s="36" t="s">
        <v>6</v>
      </c>
      <c r="D171" s="37" t="s">
        <v>1</v>
      </c>
      <c r="E171" s="37" t="s">
        <v>7</v>
      </c>
      <c r="F171" s="38" t="s">
        <v>8</v>
      </c>
      <c r="G171" s="39" t="s">
        <v>6</v>
      </c>
      <c r="H171" s="37" t="s">
        <v>1</v>
      </c>
      <c r="I171" s="37" t="s">
        <v>7</v>
      </c>
      <c r="J171" s="37" t="s">
        <v>8</v>
      </c>
      <c r="K171" s="332"/>
      <c r="L171" s="40"/>
      <c r="N171" s="144"/>
      <c r="O171" s="145"/>
    </row>
    <row r="172" spans="1:15" ht="24" customHeight="1">
      <c r="A172" s="170" t="s">
        <v>129</v>
      </c>
      <c r="B172" s="171" t="s">
        <v>177</v>
      </c>
      <c r="C172" s="172">
        <v>30</v>
      </c>
      <c r="D172" s="173" t="s">
        <v>48</v>
      </c>
      <c r="E172" s="174"/>
      <c r="F172" s="175">
        <f>ROUNDDOWN(C172*E172,)</f>
        <v>0</v>
      </c>
      <c r="G172" s="43"/>
      <c r="H172" s="7"/>
      <c r="I172" s="44"/>
      <c r="J172" s="45"/>
      <c r="K172" s="167"/>
      <c r="L172" s="11"/>
      <c r="N172" s="144"/>
      <c r="O172" s="145"/>
    </row>
    <row r="173" spans="1:15" ht="24" customHeight="1">
      <c r="A173" s="170" t="s">
        <v>129</v>
      </c>
      <c r="B173" s="171" t="s">
        <v>144</v>
      </c>
      <c r="C173" s="172">
        <v>0.8</v>
      </c>
      <c r="D173" s="173" t="s">
        <v>45</v>
      </c>
      <c r="E173" s="174"/>
      <c r="F173" s="175">
        <f t="shared" ref="F173:F191" si="14">ROUNDDOWN(C173*E173,)</f>
        <v>0</v>
      </c>
      <c r="G173" s="20"/>
      <c r="H173" s="7"/>
      <c r="I173" s="46"/>
      <c r="J173" s="46"/>
      <c r="K173" s="167"/>
      <c r="L173" s="11"/>
      <c r="N173" s="144"/>
      <c r="O173" s="145"/>
    </row>
    <row r="174" spans="1:15" ht="24" customHeight="1">
      <c r="A174" s="170" t="s">
        <v>129</v>
      </c>
      <c r="B174" s="171" t="s">
        <v>145</v>
      </c>
      <c r="C174" s="172">
        <v>85.9</v>
      </c>
      <c r="D174" s="173" t="s">
        <v>45</v>
      </c>
      <c r="E174" s="174"/>
      <c r="F174" s="175">
        <f t="shared" si="14"/>
        <v>0</v>
      </c>
      <c r="G174" s="20"/>
      <c r="H174" s="7"/>
      <c r="I174" s="46"/>
      <c r="J174" s="46"/>
      <c r="K174" s="167"/>
      <c r="L174" s="11"/>
      <c r="N174" s="144"/>
      <c r="O174" s="145"/>
    </row>
    <row r="175" spans="1:15" ht="24" customHeight="1">
      <c r="A175" s="170" t="s">
        <v>130</v>
      </c>
      <c r="B175" s="171" t="s">
        <v>135</v>
      </c>
      <c r="C175" s="172">
        <v>826.2</v>
      </c>
      <c r="D175" s="173" t="s">
        <v>45</v>
      </c>
      <c r="E175" s="174"/>
      <c r="F175" s="175">
        <f t="shared" si="14"/>
        <v>0</v>
      </c>
      <c r="G175" s="20"/>
      <c r="H175" s="7"/>
      <c r="I175" s="46"/>
      <c r="J175" s="46"/>
      <c r="K175" s="167"/>
      <c r="L175" s="11"/>
      <c r="N175" s="144"/>
      <c r="O175" s="145"/>
    </row>
    <row r="176" spans="1:15" ht="24" customHeight="1">
      <c r="A176" s="170" t="s">
        <v>129</v>
      </c>
      <c r="B176" s="171" t="s">
        <v>136</v>
      </c>
      <c r="C176" s="172">
        <v>10.5</v>
      </c>
      <c r="D176" s="173" t="s">
        <v>45</v>
      </c>
      <c r="E176" s="174"/>
      <c r="F176" s="175">
        <f t="shared" si="14"/>
        <v>0</v>
      </c>
      <c r="G176" s="20"/>
      <c r="H176" s="7"/>
      <c r="I176" s="46"/>
      <c r="J176" s="46"/>
      <c r="K176" s="167"/>
      <c r="L176" s="11"/>
      <c r="N176" s="144"/>
      <c r="O176" s="145"/>
    </row>
    <row r="177" spans="1:15" ht="24" customHeight="1">
      <c r="A177" s="170" t="s">
        <v>129</v>
      </c>
      <c r="B177" s="171" t="s">
        <v>137</v>
      </c>
      <c r="C177" s="172">
        <v>36.1</v>
      </c>
      <c r="D177" s="173" t="s">
        <v>45</v>
      </c>
      <c r="E177" s="174"/>
      <c r="F177" s="175">
        <f t="shared" si="14"/>
        <v>0</v>
      </c>
      <c r="G177" s="20"/>
      <c r="H177" s="7"/>
      <c r="I177" s="9"/>
      <c r="J177" s="46"/>
      <c r="K177" s="167"/>
      <c r="L177" s="11"/>
      <c r="N177" s="144"/>
      <c r="O177" s="145"/>
    </row>
    <row r="178" spans="1:15" ht="24" customHeight="1">
      <c r="A178" s="170" t="s">
        <v>129</v>
      </c>
      <c r="B178" s="171" t="s">
        <v>138</v>
      </c>
      <c r="C178" s="172">
        <v>3.4</v>
      </c>
      <c r="D178" s="173" t="s">
        <v>45</v>
      </c>
      <c r="E178" s="174"/>
      <c r="F178" s="175">
        <f t="shared" si="14"/>
        <v>0</v>
      </c>
      <c r="G178" s="20"/>
      <c r="H178" s="7"/>
      <c r="I178" s="9"/>
      <c r="J178" s="46"/>
      <c r="K178" s="167"/>
      <c r="L178" s="11"/>
      <c r="N178" s="144"/>
      <c r="O178" s="145"/>
    </row>
    <row r="179" spans="1:15" ht="24" customHeight="1">
      <c r="A179" s="170" t="s">
        <v>129</v>
      </c>
      <c r="B179" s="171" t="s">
        <v>139</v>
      </c>
      <c r="C179" s="172">
        <v>2.2000000000000002</v>
      </c>
      <c r="D179" s="173" t="s">
        <v>45</v>
      </c>
      <c r="E179" s="174"/>
      <c r="F179" s="175">
        <f t="shared" si="14"/>
        <v>0</v>
      </c>
      <c r="G179" s="20"/>
      <c r="H179" s="7"/>
      <c r="I179" s="91"/>
      <c r="J179" s="46"/>
      <c r="K179" s="167"/>
      <c r="L179" s="11"/>
      <c r="N179" s="144"/>
      <c r="O179" s="145"/>
    </row>
    <row r="180" spans="1:15" ht="24" customHeight="1">
      <c r="A180" s="170" t="s">
        <v>129</v>
      </c>
      <c r="B180" s="171" t="s">
        <v>175</v>
      </c>
      <c r="C180" s="172">
        <v>1</v>
      </c>
      <c r="D180" s="173" t="s">
        <v>105</v>
      </c>
      <c r="E180" s="174"/>
      <c r="F180" s="175">
        <f t="shared" si="14"/>
        <v>0</v>
      </c>
      <c r="G180" s="20"/>
      <c r="H180" s="7"/>
      <c r="I180" s="91"/>
      <c r="J180" s="46"/>
      <c r="K180" s="167"/>
      <c r="L180" s="11"/>
      <c r="N180" s="144"/>
      <c r="O180" s="145"/>
    </row>
    <row r="181" spans="1:15" ht="24" customHeight="1">
      <c r="A181" s="170" t="s">
        <v>129</v>
      </c>
      <c r="B181" s="171" t="s">
        <v>176</v>
      </c>
      <c r="C181" s="172">
        <v>11.7</v>
      </c>
      <c r="D181" s="173" t="s">
        <v>45</v>
      </c>
      <c r="E181" s="174"/>
      <c r="F181" s="175">
        <f t="shared" si="14"/>
        <v>0</v>
      </c>
      <c r="G181" s="20"/>
      <c r="H181" s="7"/>
      <c r="I181" s="91"/>
      <c r="J181" s="46"/>
      <c r="K181" s="167"/>
      <c r="L181" s="11"/>
      <c r="N181" s="144"/>
      <c r="O181" s="145"/>
    </row>
    <row r="182" spans="1:15" ht="24" customHeight="1">
      <c r="A182" s="170" t="s">
        <v>129</v>
      </c>
      <c r="B182" s="171" t="s">
        <v>140</v>
      </c>
      <c r="C182" s="172">
        <v>2.5</v>
      </c>
      <c r="D182" s="173" t="s">
        <v>45</v>
      </c>
      <c r="E182" s="174"/>
      <c r="F182" s="175">
        <f t="shared" si="14"/>
        <v>0</v>
      </c>
      <c r="G182" s="20"/>
      <c r="H182" s="7"/>
      <c r="I182" s="9"/>
      <c r="J182" s="46"/>
      <c r="K182" s="167"/>
      <c r="L182" s="11"/>
    </row>
    <row r="183" spans="1:15" ht="24" customHeight="1">
      <c r="A183" s="170" t="s">
        <v>129</v>
      </c>
      <c r="B183" s="171" t="s">
        <v>142</v>
      </c>
      <c r="C183" s="172">
        <v>2</v>
      </c>
      <c r="D183" s="173" t="s">
        <v>42</v>
      </c>
      <c r="E183" s="174"/>
      <c r="F183" s="175">
        <f t="shared" si="14"/>
        <v>0</v>
      </c>
      <c r="G183" s="20"/>
      <c r="H183" s="7"/>
      <c r="I183" s="9"/>
      <c r="J183" s="46"/>
      <c r="K183" s="167"/>
      <c r="L183" s="11"/>
    </row>
    <row r="184" spans="1:15" ht="24" customHeight="1">
      <c r="A184" s="170" t="s">
        <v>129</v>
      </c>
      <c r="B184" s="171" t="s">
        <v>143</v>
      </c>
      <c r="C184" s="172">
        <v>46</v>
      </c>
      <c r="D184" s="173" t="s">
        <v>48</v>
      </c>
      <c r="E184" s="174"/>
      <c r="F184" s="175">
        <f t="shared" si="14"/>
        <v>0</v>
      </c>
      <c r="G184" s="20"/>
      <c r="H184" s="7"/>
      <c r="I184" s="9"/>
      <c r="J184" s="46"/>
      <c r="K184" s="167"/>
      <c r="L184" s="11"/>
    </row>
    <row r="185" spans="1:15" ht="24" customHeight="1">
      <c r="A185" s="170" t="s">
        <v>129</v>
      </c>
      <c r="B185" s="171" t="s">
        <v>177</v>
      </c>
      <c r="C185" s="172">
        <v>30</v>
      </c>
      <c r="D185" s="173" t="s">
        <v>48</v>
      </c>
      <c r="E185" s="174"/>
      <c r="F185" s="175">
        <f t="shared" si="14"/>
        <v>0</v>
      </c>
      <c r="G185" s="20"/>
      <c r="H185" s="7"/>
      <c r="I185" s="9"/>
      <c r="J185" s="46"/>
      <c r="K185" s="167"/>
      <c r="L185" s="11"/>
    </row>
    <row r="186" spans="1:15" ht="24" customHeight="1">
      <c r="A186" s="170" t="s">
        <v>129</v>
      </c>
      <c r="B186" s="171" t="s">
        <v>144</v>
      </c>
      <c r="C186" s="172">
        <v>0.8</v>
      </c>
      <c r="D186" s="173" t="s">
        <v>45</v>
      </c>
      <c r="E186" s="174"/>
      <c r="F186" s="175">
        <f t="shared" si="14"/>
        <v>0</v>
      </c>
      <c r="G186" s="20"/>
      <c r="H186" s="7"/>
      <c r="I186" s="9"/>
      <c r="J186" s="46"/>
      <c r="K186" s="167"/>
      <c r="L186" s="11"/>
    </row>
    <row r="187" spans="1:15" ht="24" customHeight="1">
      <c r="A187" s="170" t="s">
        <v>129</v>
      </c>
      <c r="B187" s="171" t="s">
        <v>145</v>
      </c>
      <c r="C187" s="172">
        <v>85.9</v>
      </c>
      <c r="D187" s="173" t="s">
        <v>45</v>
      </c>
      <c r="E187" s="174"/>
      <c r="F187" s="175">
        <f t="shared" si="14"/>
        <v>0</v>
      </c>
      <c r="G187" s="20"/>
      <c r="H187" s="7"/>
      <c r="I187" s="9"/>
      <c r="J187" s="46">
        <f>ROUNDDOWN(G187*I187,0)</f>
        <v>0</v>
      </c>
      <c r="K187" s="167"/>
      <c r="L187" s="11"/>
    </row>
    <row r="188" spans="1:15" ht="24" customHeight="1">
      <c r="A188" s="170" t="s">
        <v>146</v>
      </c>
      <c r="B188" s="171" t="s">
        <v>135</v>
      </c>
      <c r="C188" s="172">
        <v>826.2</v>
      </c>
      <c r="D188" s="173" t="s">
        <v>45</v>
      </c>
      <c r="E188" s="174"/>
      <c r="F188" s="175">
        <f t="shared" si="14"/>
        <v>0</v>
      </c>
      <c r="G188" s="20"/>
      <c r="H188" s="7"/>
      <c r="I188" s="9"/>
      <c r="J188" s="46">
        <f>ROUNDDOWN(G188*I188,0)</f>
        <v>0</v>
      </c>
      <c r="K188" s="19"/>
      <c r="L188" s="11"/>
    </row>
    <row r="189" spans="1:15" ht="24" customHeight="1">
      <c r="A189" s="170" t="s">
        <v>129</v>
      </c>
      <c r="B189" s="171" t="s">
        <v>136</v>
      </c>
      <c r="C189" s="172">
        <v>10.5</v>
      </c>
      <c r="D189" s="173" t="s">
        <v>45</v>
      </c>
      <c r="E189" s="174"/>
      <c r="F189" s="175">
        <f t="shared" si="14"/>
        <v>0</v>
      </c>
      <c r="G189" s="20"/>
      <c r="H189" s="7"/>
      <c r="I189" s="9"/>
      <c r="J189" s="46">
        <f>ROUNDDOWN(G189*I189,0)</f>
        <v>0</v>
      </c>
      <c r="K189" s="19"/>
      <c r="L189" s="11"/>
    </row>
    <row r="190" spans="1:15" ht="24" customHeight="1">
      <c r="A190" s="170" t="s">
        <v>129</v>
      </c>
      <c r="B190" s="171" t="s">
        <v>137</v>
      </c>
      <c r="C190" s="172">
        <v>36.1</v>
      </c>
      <c r="D190" s="173" t="s">
        <v>45</v>
      </c>
      <c r="E190" s="174"/>
      <c r="F190" s="175">
        <f t="shared" si="14"/>
        <v>0</v>
      </c>
      <c r="G190" s="83"/>
      <c r="H190" s="49"/>
      <c r="I190" s="9"/>
      <c r="J190" s="46"/>
      <c r="K190" s="11"/>
      <c r="L190" s="11"/>
    </row>
    <row r="191" spans="1:15" ht="24" customHeight="1">
      <c r="A191" s="182" t="s">
        <v>129</v>
      </c>
      <c r="B191" s="183" t="s">
        <v>138</v>
      </c>
      <c r="C191" s="184">
        <v>3.4</v>
      </c>
      <c r="D191" s="185" t="s">
        <v>45</v>
      </c>
      <c r="E191" s="186"/>
      <c r="F191" s="187">
        <f t="shared" si="14"/>
        <v>0</v>
      </c>
      <c r="G191" s="56"/>
      <c r="H191" s="57"/>
      <c r="I191" s="58"/>
      <c r="J191" s="59"/>
      <c r="K191" s="71"/>
      <c r="L191" s="71"/>
    </row>
    <row r="192" spans="1:15" ht="24" customHeight="1">
      <c r="A192" s="151"/>
      <c r="B192" s="84"/>
      <c r="C192" s="85"/>
      <c r="D192" s="86"/>
      <c r="E192" s="87"/>
      <c r="F192" s="88"/>
      <c r="G192" s="66"/>
      <c r="H192" s="89"/>
      <c r="I192" s="90"/>
      <c r="J192" s="64"/>
      <c r="K192" s="74"/>
      <c r="L192" s="74"/>
    </row>
    <row r="193" spans="1:15" ht="39.950000000000003" customHeight="1">
      <c r="A193" s="31" t="str">
        <f>A25</f>
        <v>内訳書</v>
      </c>
      <c r="B193" s="29"/>
      <c r="C193" s="30"/>
      <c r="D193" s="31"/>
      <c r="E193" s="28"/>
      <c r="F193" s="28"/>
      <c r="G193" s="28"/>
      <c r="H193" s="28"/>
      <c r="I193" s="28"/>
      <c r="J193" s="28"/>
      <c r="K193" s="138">
        <f>K169+1</f>
        <v>9</v>
      </c>
      <c r="L193" s="32" t="s">
        <v>32</v>
      </c>
      <c r="N193" s="144"/>
      <c r="O193" s="145"/>
    </row>
    <row r="194" spans="1:15" ht="15.95" customHeight="1">
      <c r="A194" s="333" t="s">
        <v>2</v>
      </c>
      <c r="B194" s="335" t="s">
        <v>33</v>
      </c>
      <c r="C194" s="337" t="s">
        <v>3</v>
      </c>
      <c r="D194" s="338"/>
      <c r="E194" s="339"/>
      <c r="F194" s="33"/>
      <c r="G194" s="340" t="s">
        <v>4</v>
      </c>
      <c r="H194" s="338"/>
      <c r="I194" s="339"/>
      <c r="J194" s="34"/>
      <c r="K194" s="331" t="s">
        <v>34</v>
      </c>
      <c r="L194" s="35"/>
      <c r="N194" s="144"/>
      <c r="O194" s="145"/>
    </row>
    <row r="195" spans="1:15" ht="15.95" customHeight="1">
      <c r="A195" s="334"/>
      <c r="B195" s="336"/>
      <c r="C195" s="36" t="s">
        <v>6</v>
      </c>
      <c r="D195" s="37" t="s">
        <v>1</v>
      </c>
      <c r="E195" s="37" t="s">
        <v>7</v>
      </c>
      <c r="F195" s="38" t="s">
        <v>8</v>
      </c>
      <c r="G195" s="39" t="s">
        <v>6</v>
      </c>
      <c r="H195" s="37" t="s">
        <v>1</v>
      </c>
      <c r="I195" s="37" t="s">
        <v>7</v>
      </c>
      <c r="J195" s="37" t="s">
        <v>8</v>
      </c>
      <c r="K195" s="332"/>
      <c r="L195" s="40"/>
      <c r="N195" s="144"/>
      <c r="O195" s="145"/>
    </row>
    <row r="196" spans="1:15" ht="24" customHeight="1">
      <c r="A196" s="170" t="s">
        <v>129</v>
      </c>
      <c r="B196" s="171" t="s">
        <v>139</v>
      </c>
      <c r="C196" s="172">
        <v>2.2000000000000002</v>
      </c>
      <c r="D196" s="173" t="s">
        <v>45</v>
      </c>
      <c r="E196" s="174"/>
      <c r="F196" s="175">
        <f t="shared" ref="F196:F203" si="15">ROUNDDOWN(C196*E196,)</f>
        <v>0</v>
      </c>
      <c r="G196" s="43"/>
      <c r="H196" s="7"/>
      <c r="I196" s="44"/>
      <c r="J196" s="45"/>
      <c r="K196" s="11"/>
      <c r="L196" s="11"/>
      <c r="N196" s="144"/>
      <c r="O196" s="145"/>
    </row>
    <row r="197" spans="1:15" ht="24" customHeight="1">
      <c r="A197" s="170" t="s">
        <v>129</v>
      </c>
      <c r="B197" s="171" t="s">
        <v>175</v>
      </c>
      <c r="C197" s="172">
        <v>1</v>
      </c>
      <c r="D197" s="173" t="s">
        <v>105</v>
      </c>
      <c r="E197" s="174"/>
      <c r="F197" s="175">
        <f t="shared" si="15"/>
        <v>0</v>
      </c>
      <c r="G197" s="20"/>
      <c r="H197" s="7"/>
      <c r="I197" s="46"/>
      <c r="J197" s="46"/>
      <c r="K197" s="143"/>
      <c r="L197" s="11"/>
      <c r="N197" s="144"/>
      <c r="O197" s="145"/>
    </row>
    <row r="198" spans="1:15" ht="24" customHeight="1">
      <c r="A198" s="170" t="s">
        <v>129</v>
      </c>
      <c r="B198" s="171" t="s">
        <v>176</v>
      </c>
      <c r="C198" s="172">
        <v>11.7</v>
      </c>
      <c r="D198" s="173" t="s">
        <v>45</v>
      </c>
      <c r="E198" s="174"/>
      <c r="F198" s="175">
        <f t="shared" si="15"/>
        <v>0</v>
      </c>
      <c r="G198" s="20"/>
      <c r="H198" s="7"/>
      <c r="I198" s="46"/>
      <c r="J198" s="46"/>
      <c r="K198" s="19"/>
      <c r="L198" s="11"/>
      <c r="N198" s="144"/>
      <c r="O198" s="145"/>
    </row>
    <row r="199" spans="1:15" ht="24" customHeight="1">
      <c r="A199" s="170" t="s">
        <v>129</v>
      </c>
      <c r="B199" s="171" t="s">
        <v>140</v>
      </c>
      <c r="C199" s="172">
        <v>2.5</v>
      </c>
      <c r="D199" s="173" t="s">
        <v>45</v>
      </c>
      <c r="E199" s="174"/>
      <c r="F199" s="175">
        <f t="shared" si="15"/>
        <v>0</v>
      </c>
      <c r="G199" s="20"/>
      <c r="H199" s="7"/>
      <c r="I199" s="46"/>
      <c r="J199" s="46"/>
      <c r="K199" s="19"/>
      <c r="L199" s="11"/>
      <c r="N199" s="144"/>
      <c r="O199" s="145"/>
    </row>
    <row r="200" spans="1:15" ht="24" customHeight="1">
      <c r="A200" s="170" t="s">
        <v>129</v>
      </c>
      <c r="B200" s="171" t="s">
        <v>142</v>
      </c>
      <c r="C200" s="172">
        <v>2</v>
      </c>
      <c r="D200" s="173" t="s">
        <v>42</v>
      </c>
      <c r="E200" s="174"/>
      <c r="F200" s="175">
        <f t="shared" si="15"/>
        <v>0</v>
      </c>
      <c r="G200" s="20"/>
      <c r="H200" s="7"/>
      <c r="I200" s="46"/>
      <c r="J200" s="46"/>
      <c r="K200" s="143"/>
      <c r="L200" s="11"/>
      <c r="N200" s="144"/>
      <c r="O200" s="145"/>
    </row>
    <row r="201" spans="1:15" ht="24" customHeight="1">
      <c r="A201" s="170" t="s">
        <v>129</v>
      </c>
      <c r="B201" s="171" t="s">
        <v>143</v>
      </c>
      <c r="C201" s="172">
        <v>46</v>
      </c>
      <c r="D201" s="173" t="s">
        <v>48</v>
      </c>
      <c r="E201" s="174"/>
      <c r="F201" s="175">
        <f t="shared" si="15"/>
        <v>0</v>
      </c>
      <c r="G201" s="20"/>
      <c r="H201" s="7"/>
      <c r="I201" s="9"/>
      <c r="J201" s="46"/>
      <c r="K201" s="143"/>
      <c r="L201" s="11"/>
      <c r="N201" s="144"/>
      <c r="O201" s="145"/>
    </row>
    <row r="202" spans="1:15" ht="24" customHeight="1">
      <c r="A202" s="170" t="s">
        <v>129</v>
      </c>
      <c r="B202" s="171" t="s">
        <v>177</v>
      </c>
      <c r="C202" s="172">
        <v>30</v>
      </c>
      <c r="D202" s="173" t="s">
        <v>48</v>
      </c>
      <c r="E202" s="174"/>
      <c r="F202" s="175">
        <f t="shared" si="15"/>
        <v>0</v>
      </c>
      <c r="G202" s="20"/>
      <c r="H202" s="7"/>
      <c r="I202" s="9"/>
      <c r="J202" s="46"/>
      <c r="K202" s="143"/>
      <c r="L202" s="11"/>
      <c r="N202" s="144"/>
      <c r="O202" s="145"/>
    </row>
    <row r="203" spans="1:15" ht="24" customHeight="1">
      <c r="A203" s="170" t="s">
        <v>129</v>
      </c>
      <c r="B203" s="171" t="s">
        <v>144</v>
      </c>
      <c r="C203" s="172">
        <v>0.8</v>
      </c>
      <c r="D203" s="173" t="s">
        <v>45</v>
      </c>
      <c r="E203" s="174"/>
      <c r="F203" s="175">
        <f t="shared" si="15"/>
        <v>0</v>
      </c>
      <c r="G203" s="20"/>
      <c r="H203" s="7"/>
      <c r="I203" s="91"/>
      <c r="J203" s="46"/>
      <c r="K203" s="19"/>
      <c r="L203" s="11"/>
      <c r="N203" s="144"/>
      <c r="O203" s="145"/>
    </row>
    <row r="204" spans="1:15" ht="24" customHeight="1">
      <c r="A204" s="170" t="s">
        <v>129</v>
      </c>
      <c r="B204" s="171" t="s">
        <v>145</v>
      </c>
      <c r="C204" s="172">
        <v>85.9</v>
      </c>
      <c r="D204" s="173" t="s">
        <v>45</v>
      </c>
      <c r="E204" s="174"/>
      <c r="F204" s="175">
        <f>ROUNDDOWN(C204*E204,)</f>
        <v>0</v>
      </c>
      <c r="G204" s="20"/>
      <c r="H204" s="7"/>
      <c r="I204" s="91"/>
      <c r="J204" s="46"/>
      <c r="K204" s="19"/>
      <c r="L204" s="11"/>
      <c r="N204" s="144"/>
      <c r="O204" s="145"/>
    </row>
    <row r="205" spans="1:15" ht="24" customHeight="1">
      <c r="A205" s="170"/>
      <c r="B205" s="171"/>
      <c r="C205" s="172"/>
      <c r="D205" s="173"/>
      <c r="E205" s="174"/>
      <c r="F205" s="175"/>
      <c r="G205" s="20"/>
      <c r="H205" s="7"/>
      <c r="I205" s="91"/>
      <c r="J205" s="46"/>
      <c r="K205" s="143"/>
      <c r="L205" s="11"/>
      <c r="N205" s="144"/>
      <c r="O205" s="145"/>
    </row>
    <row r="206" spans="1:15" ht="24" customHeight="1">
      <c r="A206" s="177" t="s">
        <v>49</v>
      </c>
      <c r="B206" s="171"/>
      <c r="C206" s="172"/>
      <c r="D206" s="173"/>
      <c r="E206" s="174"/>
      <c r="F206" s="205">
        <f>SUM(F128:F143,F148:F167,F172:F191,F196:F205)</f>
        <v>0</v>
      </c>
      <c r="G206" s="20"/>
      <c r="H206" s="7"/>
      <c r="I206" s="9"/>
      <c r="J206" s="46"/>
      <c r="K206" s="19"/>
      <c r="L206" s="11"/>
    </row>
    <row r="207" spans="1:15" ht="24" customHeight="1">
      <c r="A207" s="170"/>
      <c r="B207" s="171"/>
      <c r="C207" s="172"/>
      <c r="D207" s="173"/>
      <c r="E207" s="174"/>
      <c r="F207" s="175"/>
      <c r="G207" s="20"/>
      <c r="H207" s="7"/>
      <c r="I207" s="9"/>
      <c r="J207" s="46"/>
      <c r="K207" s="19"/>
      <c r="L207" s="11"/>
    </row>
    <row r="208" spans="1:15" ht="24" customHeight="1">
      <c r="A208" s="176" t="s">
        <v>361</v>
      </c>
      <c r="B208" s="171"/>
      <c r="C208" s="172"/>
      <c r="D208" s="173"/>
      <c r="E208" s="174"/>
      <c r="F208" s="175">
        <f t="shared" ref="F208:F215" si="16">ROUNDDOWN(C208*E208,)</f>
        <v>0</v>
      </c>
      <c r="G208" s="20"/>
      <c r="H208" s="7"/>
      <c r="I208" s="9"/>
      <c r="J208" s="46"/>
      <c r="K208" s="19"/>
      <c r="L208" s="11"/>
    </row>
    <row r="209" spans="1:15" ht="24" customHeight="1">
      <c r="A209" s="170" t="s">
        <v>106</v>
      </c>
      <c r="B209" s="171" t="s">
        <v>178</v>
      </c>
      <c r="C209" s="172">
        <v>219.7</v>
      </c>
      <c r="D209" s="173" t="s">
        <v>105</v>
      </c>
      <c r="E209" s="174"/>
      <c r="F209" s="175">
        <f t="shared" si="16"/>
        <v>0</v>
      </c>
      <c r="G209" s="20"/>
      <c r="H209" s="7"/>
      <c r="I209" s="9"/>
      <c r="J209" s="46"/>
      <c r="K209" s="167"/>
      <c r="L209" s="11"/>
    </row>
    <row r="210" spans="1:15" ht="24" customHeight="1">
      <c r="A210" s="170" t="s">
        <v>179</v>
      </c>
      <c r="B210" s="171" t="s">
        <v>180</v>
      </c>
      <c r="C210" s="172">
        <v>428.2</v>
      </c>
      <c r="D210" s="173" t="s">
        <v>74</v>
      </c>
      <c r="E210" s="174"/>
      <c r="F210" s="175">
        <f t="shared" si="16"/>
        <v>0</v>
      </c>
      <c r="G210" s="20"/>
      <c r="H210" s="7"/>
      <c r="I210" s="9"/>
      <c r="J210" s="46"/>
      <c r="K210" s="167"/>
      <c r="L210" s="11"/>
    </row>
    <row r="211" spans="1:15" ht="24" customHeight="1">
      <c r="A211" s="170" t="s">
        <v>181</v>
      </c>
      <c r="B211" s="171" t="s">
        <v>180</v>
      </c>
      <c r="C211" s="172">
        <v>471</v>
      </c>
      <c r="D211" s="173" t="s">
        <v>74</v>
      </c>
      <c r="E211" s="174"/>
      <c r="F211" s="175">
        <f t="shared" si="16"/>
        <v>0</v>
      </c>
      <c r="G211" s="20"/>
      <c r="H211" s="7"/>
      <c r="I211" s="9"/>
      <c r="J211" s="46">
        <f>ROUNDDOWN(G211*I211,0)</f>
        <v>0</v>
      </c>
      <c r="K211" s="167"/>
      <c r="L211" s="11"/>
    </row>
    <row r="212" spans="1:15" ht="24" customHeight="1">
      <c r="A212" s="170" t="s">
        <v>182</v>
      </c>
      <c r="B212" s="171" t="s">
        <v>180</v>
      </c>
      <c r="C212" s="172">
        <v>173.5</v>
      </c>
      <c r="D212" s="173" t="s">
        <v>74</v>
      </c>
      <c r="E212" s="174"/>
      <c r="F212" s="175">
        <f t="shared" si="16"/>
        <v>0</v>
      </c>
      <c r="G212" s="20"/>
      <c r="H212" s="7"/>
      <c r="I212" s="9"/>
      <c r="J212" s="46">
        <f>ROUNDDOWN(G212*I212,0)</f>
        <v>0</v>
      </c>
      <c r="K212" s="167"/>
      <c r="L212" s="11"/>
    </row>
    <row r="213" spans="1:15" ht="24" customHeight="1">
      <c r="A213" s="170" t="s">
        <v>183</v>
      </c>
      <c r="B213" s="171" t="s">
        <v>184</v>
      </c>
      <c r="C213" s="172">
        <v>38.700000000000003</v>
      </c>
      <c r="D213" s="173" t="s">
        <v>105</v>
      </c>
      <c r="E213" s="174"/>
      <c r="F213" s="175">
        <f t="shared" si="16"/>
        <v>0</v>
      </c>
      <c r="G213" s="20"/>
      <c r="H213" s="7"/>
      <c r="I213" s="9"/>
      <c r="J213" s="46">
        <f>ROUNDDOWN(G213*I213,0)</f>
        <v>0</v>
      </c>
      <c r="K213" s="167"/>
      <c r="L213" s="11"/>
    </row>
    <row r="214" spans="1:15" ht="24" customHeight="1">
      <c r="A214" s="206" t="s">
        <v>384</v>
      </c>
      <c r="B214" s="171" t="s">
        <v>184</v>
      </c>
      <c r="C214" s="172">
        <v>33.1</v>
      </c>
      <c r="D214" s="173" t="s">
        <v>81</v>
      </c>
      <c r="E214" s="174"/>
      <c r="F214" s="175">
        <f t="shared" si="16"/>
        <v>0</v>
      </c>
      <c r="G214" s="83"/>
      <c r="H214" s="49"/>
      <c r="I214" s="9"/>
      <c r="J214" s="46"/>
      <c r="K214" s="167"/>
      <c r="L214" s="11"/>
    </row>
    <row r="215" spans="1:15" ht="24" customHeight="1">
      <c r="A215" s="182" t="s">
        <v>185</v>
      </c>
      <c r="B215" s="183" t="s">
        <v>186</v>
      </c>
      <c r="C215" s="184">
        <v>80</v>
      </c>
      <c r="D215" s="185" t="s">
        <v>48</v>
      </c>
      <c r="E215" s="186"/>
      <c r="F215" s="187">
        <f t="shared" si="16"/>
        <v>0</v>
      </c>
      <c r="G215" s="56"/>
      <c r="H215" s="57"/>
      <c r="I215" s="58"/>
      <c r="J215" s="59"/>
      <c r="K215" s="168"/>
      <c r="L215" s="71"/>
    </row>
    <row r="216" spans="1:15" ht="24" customHeight="1">
      <c r="A216" s="151"/>
      <c r="B216" s="84"/>
      <c r="C216" s="85"/>
      <c r="D216" s="86"/>
      <c r="E216" s="87"/>
      <c r="F216" s="88"/>
      <c r="G216" s="66"/>
      <c r="H216" s="89"/>
      <c r="I216" s="90"/>
      <c r="J216" s="64"/>
      <c r="K216" s="74"/>
      <c r="L216" s="74"/>
    </row>
    <row r="217" spans="1:15" ht="39.950000000000003" customHeight="1">
      <c r="A217" s="31" t="str">
        <f>A49</f>
        <v>内訳書</v>
      </c>
      <c r="B217" s="29"/>
      <c r="C217" s="30"/>
      <c r="D217" s="31"/>
      <c r="E217" s="28"/>
      <c r="F217" s="28"/>
      <c r="G217" s="28"/>
      <c r="H217" s="28"/>
      <c r="I217" s="28"/>
      <c r="J217" s="28"/>
      <c r="K217" s="138">
        <f>K193+1</f>
        <v>10</v>
      </c>
      <c r="L217" s="32" t="s">
        <v>32</v>
      </c>
      <c r="N217" s="144"/>
      <c r="O217" s="145"/>
    </row>
    <row r="218" spans="1:15" ht="15.95" customHeight="1">
      <c r="A218" s="333" t="s">
        <v>2</v>
      </c>
      <c r="B218" s="335" t="s">
        <v>33</v>
      </c>
      <c r="C218" s="337" t="s">
        <v>3</v>
      </c>
      <c r="D218" s="338"/>
      <c r="E218" s="339"/>
      <c r="F218" s="33"/>
      <c r="G218" s="340" t="s">
        <v>4</v>
      </c>
      <c r="H218" s="338"/>
      <c r="I218" s="339"/>
      <c r="J218" s="34"/>
      <c r="K218" s="331" t="s">
        <v>34</v>
      </c>
      <c r="L218" s="35"/>
      <c r="N218" s="144"/>
      <c r="O218" s="145"/>
    </row>
    <row r="219" spans="1:15" ht="15.95" customHeight="1">
      <c r="A219" s="334"/>
      <c r="B219" s="336"/>
      <c r="C219" s="36" t="s">
        <v>6</v>
      </c>
      <c r="D219" s="37" t="s">
        <v>1</v>
      </c>
      <c r="E219" s="37" t="s">
        <v>7</v>
      </c>
      <c r="F219" s="38" t="s">
        <v>8</v>
      </c>
      <c r="G219" s="39" t="s">
        <v>6</v>
      </c>
      <c r="H219" s="37" t="s">
        <v>1</v>
      </c>
      <c r="I219" s="37" t="s">
        <v>7</v>
      </c>
      <c r="J219" s="37" t="s">
        <v>8</v>
      </c>
      <c r="K219" s="332"/>
      <c r="L219" s="40"/>
      <c r="N219" s="144"/>
      <c r="O219" s="145"/>
    </row>
    <row r="220" spans="1:15" ht="24" customHeight="1">
      <c r="A220" s="170" t="s">
        <v>187</v>
      </c>
      <c r="B220" s="171"/>
      <c r="C220" s="172"/>
      <c r="D220" s="173"/>
      <c r="E220" s="174"/>
      <c r="F220" s="175"/>
      <c r="G220" s="43"/>
      <c r="H220" s="7"/>
      <c r="I220" s="44"/>
      <c r="J220" s="45"/>
      <c r="K220" s="11"/>
      <c r="L220" s="11"/>
      <c r="N220" s="144"/>
      <c r="O220" s="145"/>
    </row>
    <row r="221" spans="1:15" ht="24" customHeight="1">
      <c r="A221" s="170" t="s">
        <v>188</v>
      </c>
      <c r="B221" s="171" t="s">
        <v>184</v>
      </c>
      <c r="C221" s="172">
        <v>5.9</v>
      </c>
      <c r="D221" s="173" t="s">
        <v>105</v>
      </c>
      <c r="E221" s="174"/>
      <c r="F221" s="175">
        <f t="shared" ref="F221:F236" si="17">ROUNDDOWN(C221*E221,)</f>
        <v>0</v>
      </c>
      <c r="G221" s="20"/>
      <c r="H221" s="7"/>
      <c r="I221" s="46"/>
      <c r="J221" s="46"/>
      <c r="K221" s="167"/>
      <c r="L221" s="11"/>
      <c r="N221" s="144"/>
      <c r="O221" s="145"/>
    </row>
    <row r="222" spans="1:15" ht="24" customHeight="1">
      <c r="A222" s="170" t="s">
        <v>110</v>
      </c>
      <c r="B222" s="171" t="s">
        <v>184</v>
      </c>
      <c r="C222" s="172">
        <v>3.1</v>
      </c>
      <c r="D222" s="173" t="s">
        <v>105</v>
      </c>
      <c r="E222" s="174"/>
      <c r="F222" s="175">
        <f t="shared" si="17"/>
        <v>0</v>
      </c>
      <c r="G222" s="20"/>
      <c r="H222" s="7"/>
      <c r="I222" s="46"/>
      <c r="J222" s="46"/>
      <c r="K222" s="167"/>
      <c r="L222" s="11"/>
      <c r="N222" s="144"/>
      <c r="O222" s="145"/>
    </row>
    <row r="223" spans="1:15" ht="24" customHeight="1">
      <c r="A223" s="170" t="s">
        <v>189</v>
      </c>
      <c r="B223" s="171" t="s">
        <v>190</v>
      </c>
      <c r="C223" s="172">
        <v>1</v>
      </c>
      <c r="D223" s="173" t="s">
        <v>47</v>
      </c>
      <c r="E223" s="174"/>
      <c r="F223" s="175">
        <f t="shared" si="17"/>
        <v>0</v>
      </c>
      <c r="G223" s="20"/>
      <c r="H223" s="7"/>
      <c r="I223" s="46"/>
      <c r="J223" s="46"/>
      <c r="K223" s="167"/>
      <c r="L223" s="11"/>
      <c r="N223" s="144"/>
      <c r="O223" s="145"/>
    </row>
    <row r="224" spans="1:15" ht="24" customHeight="1">
      <c r="A224" s="170" t="s">
        <v>127</v>
      </c>
      <c r="B224" s="171"/>
      <c r="C224" s="172"/>
      <c r="D224" s="173"/>
      <c r="E224" s="174"/>
      <c r="F224" s="175"/>
      <c r="G224" s="20"/>
      <c r="H224" s="7"/>
      <c r="I224" s="46"/>
      <c r="J224" s="46"/>
      <c r="K224" s="143"/>
      <c r="L224" s="11"/>
      <c r="N224" s="144"/>
      <c r="O224" s="145"/>
    </row>
    <row r="225" spans="1:15" ht="24" customHeight="1">
      <c r="A225" s="170" t="s">
        <v>128</v>
      </c>
      <c r="B225" s="171" t="s">
        <v>135</v>
      </c>
      <c r="C225" s="172">
        <v>739.2</v>
      </c>
      <c r="D225" s="173" t="s">
        <v>45</v>
      </c>
      <c r="E225" s="174"/>
      <c r="F225" s="175">
        <f t="shared" si="17"/>
        <v>0</v>
      </c>
      <c r="G225" s="20"/>
      <c r="H225" s="7"/>
      <c r="I225" s="9"/>
      <c r="J225" s="46"/>
      <c r="K225" s="167"/>
      <c r="L225" s="11"/>
      <c r="N225" s="144"/>
      <c r="O225" s="145"/>
    </row>
    <row r="226" spans="1:15" ht="24" customHeight="1">
      <c r="A226" s="170" t="s">
        <v>129</v>
      </c>
      <c r="B226" s="171" t="s">
        <v>140</v>
      </c>
      <c r="C226" s="172">
        <v>1.5</v>
      </c>
      <c r="D226" s="173" t="s">
        <v>45</v>
      </c>
      <c r="E226" s="174"/>
      <c r="F226" s="175">
        <f t="shared" si="17"/>
        <v>0</v>
      </c>
      <c r="G226" s="20"/>
      <c r="H226" s="7"/>
      <c r="I226" s="9"/>
      <c r="J226" s="46"/>
      <c r="K226" s="167"/>
      <c r="L226" s="11"/>
      <c r="N226" s="144"/>
      <c r="O226" s="145"/>
    </row>
    <row r="227" spans="1:15" ht="24" customHeight="1">
      <c r="A227" s="170" t="s">
        <v>129</v>
      </c>
      <c r="B227" s="171" t="s">
        <v>139</v>
      </c>
      <c r="C227" s="207">
        <v>0.01</v>
      </c>
      <c r="D227" s="173" t="s">
        <v>45</v>
      </c>
      <c r="E227" s="174"/>
      <c r="F227" s="175">
        <f t="shared" si="17"/>
        <v>0</v>
      </c>
      <c r="G227" s="20"/>
      <c r="H227" s="7"/>
      <c r="I227" s="91"/>
      <c r="J227" s="46"/>
      <c r="K227" s="167"/>
      <c r="L227" s="11"/>
      <c r="N227" s="144"/>
      <c r="O227" s="145"/>
    </row>
    <row r="228" spans="1:15" ht="24" customHeight="1">
      <c r="A228" s="170" t="s">
        <v>129</v>
      </c>
      <c r="B228" s="171" t="s">
        <v>145</v>
      </c>
      <c r="C228" s="172">
        <v>0.7</v>
      </c>
      <c r="D228" s="173" t="s">
        <v>45</v>
      </c>
      <c r="E228" s="174"/>
      <c r="F228" s="175">
        <f t="shared" si="17"/>
        <v>0</v>
      </c>
      <c r="G228" s="20"/>
      <c r="H228" s="7"/>
      <c r="I228" s="91"/>
      <c r="J228" s="46"/>
      <c r="K228" s="167"/>
      <c r="L228" s="11"/>
      <c r="N228" s="144"/>
      <c r="O228" s="145"/>
    </row>
    <row r="229" spans="1:15" ht="24" customHeight="1">
      <c r="A229" s="170" t="s">
        <v>130</v>
      </c>
      <c r="B229" s="171" t="s">
        <v>135</v>
      </c>
      <c r="C229" s="172">
        <v>739.2</v>
      </c>
      <c r="D229" s="173" t="s">
        <v>45</v>
      </c>
      <c r="E229" s="174"/>
      <c r="F229" s="175">
        <f t="shared" si="17"/>
        <v>0</v>
      </c>
      <c r="G229" s="20"/>
      <c r="H229" s="7"/>
      <c r="I229" s="91"/>
      <c r="J229" s="46"/>
      <c r="K229" s="167"/>
      <c r="L229" s="11"/>
      <c r="N229" s="144"/>
      <c r="O229" s="145"/>
    </row>
    <row r="230" spans="1:15" ht="24" customHeight="1">
      <c r="A230" s="170" t="s">
        <v>129</v>
      </c>
      <c r="B230" s="171" t="s">
        <v>140</v>
      </c>
      <c r="C230" s="172">
        <v>1.5</v>
      </c>
      <c r="D230" s="173" t="s">
        <v>45</v>
      </c>
      <c r="E230" s="174"/>
      <c r="F230" s="175">
        <f t="shared" si="17"/>
        <v>0</v>
      </c>
      <c r="G230" s="20"/>
      <c r="H230" s="7"/>
      <c r="I230" s="9"/>
      <c r="J230" s="46"/>
      <c r="K230" s="167"/>
      <c r="L230" s="11"/>
    </row>
    <row r="231" spans="1:15" ht="24" customHeight="1">
      <c r="A231" s="170" t="s">
        <v>129</v>
      </c>
      <c r="B231" s="171" t="s">
        <v>139</v>
      </c>
      <c r="C231" s="207">
        <v>0.01</v>
      </c>
      <c r="D231" s="173" t="s">
        <v>45</v>
      </c>
      <c r="E231" s="174"/>
      <c r="F231" s="175">
        <f t="shared" si="17"/>
        <v>0</v>
      </c>
      <c r="G231" s="20"/>
      <c r="H231" s="7"/>
      <c r="I231" s="9"/>
      <c r="J231" s="46"/>
      <c r="K231" s="167"/>
      <c r="L231" s="11"/>
    </row>
    <row r="232" spans="1:15" ht="24" customHeight="1">
      <c r="A232" s="170" t="s">
        <v>129</v>
      </c>
      <c r="B232" s="171" t="s">
        <v>145</v>
      </c>
      <c r="C232" s="172">
        <v>0.7</v>
      </c>
      <c r="D232" s="173" t="s">
        <v>45</v>
      </c>
      <c r="E232" s="174"/>
      <c r="F232" s="175">
        <f t="shared" si="17"/>
        <v>0</v>
      </c>
      <c r="G232" s="20"/>
      <c r="H232" s="7"/>
      <c r="I232" s="9"/>
      <c r="J232" s="46"/>
      <c r="K232" s="167"/>
      <c r="L232" s="11"/>
    </row>
    <row r="233" spans="1:15" ht="24" customHeight="1">
      <c r="A233" s="170" t="s">
        <v>146</v>
      </c>
      <c r="B233" s="171" t="s">
        <v>135</v>
      </c>
      <c r="C233" s="172">
        <v>739.2</v>
      </c>
      <c r="D233" s="173" t="s">
        <v>45</v>
      </c>
      <c r="E233" s="174"/>
      <c r="F233" s="175">
        <f t="shared" si="17"/>
        <v>0</v>
      </c>
      <c r="G233" s="20"/>
      <c r="H233" s="7"/>
      <c r="I233" s="9"/>
      <c r="J233" s="46"/>
      <c r="K233" s="19"/>
      <c r="L233" s="11"/>
    </row>
    <row r="234" spans="1:15" ht="24" customHeight="1">
      <c r="A234" s="170" t="s">
        <v>129</v>
      </c>
      <c r="B234" s="171" t="s">
        <v>140</v>
      </c>
      <c r="C234" s="172">
        <v>1.5</v>
      </c>
      <c r="D234" s="173" t="s">
        <v>45</v>
      </c>
      <c r="E234" s="174"/>
      <c r="F234" s="175">
        <f t="shared" si="17"/>
        <v>0</v>
      </c>
      <c r="G234" s="20"/>
      <c r="H234" s="7"/>
      <c r="I234" s="9"/>
      <c r="J234" s="46"/>
      <c r="K234" s="19"/>
      <c r="L234" s="11"/>
    </row>
    <row r="235" spans="1:15" ht="24" customHeight="1">
      <c r="A235" s="170" t="s">
        <v>129</v>
      </c>
      <c r="B235" s="171" t="s">
        <v>139</v>
      </c>
      <c r="C235" s="207">
        <v>0.01</v>
      </c>
      <c r="D235" s="173" t="s">
        <v>45</v>
      </c>
      <c r="E235" s="174"/>
      <c r="F235" s="175">
        <f t="shared" si="17"/>
        <v>0</v>
      </c>
      <c r="G235" s="20"/>
      <c r="H235" s="7"/>
      <c r="I235" s="9"/>
      <c r="J235" s="46">
        <f>ROUNDDOWN(G235*I235,0)</f>
        <v>0</v>
      </c>
      <c r="K235" s="19"/>
      <c r="L235" s="11"/>
    </row>
    <row r="236" spans="1:15" ht="24" customHeight="1">
      <c r="A236" s="170" t="s">
        <v>129</v>
      </c>
      <c r="B236" s="171" t="s">
        <v>145</v>
      </c>
      <c r="C236" s="172">
        <v>0.7</v>
      </c>
      <c r="D236" s="173" t="s">
        <v>45</v>
      </c>
      <c r="E236" s="174"/>
      <c r="F236" s="175">
        <f t="shared" si="17"/>
        <v>0</v>
      </c>
      <c r="G236" s="20"/>
      <c r="H236" s="7"/>
      <c r="I236" s="9"/>
      <c r="J236" s="46">
        <f>ROUNDDOWN(G236*I236,0)</f>
        <v>0</v>
      </c>
      <c r="K236" s="19"/>
      <c r="L236" s="11"/>
    </row>
    <row r="237" spans="1:15" ht="24" customHeight="1">
      <c r="A237" s="176"/>
      <c r="B237" s="171"/>
      <c r="C237" s="172"/>
      <c r="D237" s="173"/>
      <c r="E237" s="174"/>
      <c r="F237" s="175"/>
      <c r="G237" s="20"/>
      <c r="H237" s="7"/>
      <c r="I237" s="9"/>
      <c r="J237" s="46">
        <f>ROUNDDOWN(G237*I237,0)</f>
        <v>0</v>
      </c>
      <c r="K237" s="19"/>
      <c r="L237" s="11"/>
    </row>
    <row r="238" spans="1:15" ht="24" customHeight="1">
      <c r="A238" s="177" t="s">
        <v>49</v>
      </c>
      <c r="B238" s="171"/>
      <c r="C238" s="172"/>
      <c r="D238" s="173"/>
      <c r="E238" s="174"/>
      <c r="F238" s="175">
        <f>SUM(F209:F215,F220:F237)</f>
        <v>0</v>
      </c>
      <c r="G238" s="83"/>
      <c r="H238" s="49"/>
      <c r="I238" s="9"/>
      <c r="J238" s="46"/>
      <c r="K238" s="11"/>
      <c r="L238" s="11"/>
    </row>
    <row r="239" spans="1:15" ht="24" customHeight="1">
      <c r="A239" s="208"/>
      <c r="B239" s="183"/>
      <c r="C239" s="184"/>
      <c r="D239" s="185"/>
      <c r="E239" s="186"/>
      <c r="F239" s="187"/>
      <c r="G239" s="56"/>
      <c r="H239" s="57"/>
      <c r="I239" s="58"/>
      <c r="J239" s="59"/>
      <c r="K239" s="71"/>
      <c r="L239" s="71"/>
    </row>
    <row r="240" spans="1:15" ht="24" customHeight="1">
      <c r="A240" s="151"/>
      <c r="B240" s="84"/>
      <c r="C240" s="85"/>
      <c r="D240" s="86"/>
      <c r="E240" s="87"/>
      <c r="F240" s="88"/>
      <c r="G240" s="66"/>
      <c r="H240" s="89"/>
      <c r="I240" s="90"/>
      <c r="J240" s="64"/>
      <c r="K240" s="74"/>
      <c r="L240" s="74"/>
    </row>
    <row r="241" spans="1:15" ht="39.950000000000003" customHeight="1">
      <c r="A241" s="31" t="str">
        <f>A73</f>
        <v>内訳書</v>
      </c>
      <c r="B241" s="29"/>
      <c r="C241" s="30"/>
      <c r="D241" s="31"/>
      <c r="E241" s="28"/>
      <c r="F241" s="28"/>
      <c r="G241" s="28"/>
      <c r="H241" s="28"/>
      <c r="I241" s="28"/>
      <c r="J241" s="28"/>
      <c r="K241" s="138">
        <f>K217+1</f>
        <v>11</v>
      </c>
      <c r="L241" s="32" t="s">
        <v>32</v>
      </c>
      <c r="N241" s="144"/>
      <c r="O241" s="145"/>
    </row>
    <row r="242" spans="1:15" ht="15.95" customHeight="1">
      <c r="A242" s="333" t="s">
        <v>2</v>
      </c>
      <c r="B242" s="335" t="s">
        <v>33</v>
      </c>
      <c r="C242" s="337" t="s">
        <v>3</v>
      </c>
      <c r="D242" s="338"/>
      <c r="E242" s="339"/>
      <c r="F242" s="33"/>
      <c r="G242" s="340" t="s">
        <v>4</v>
      </c>
      <c r="H242" s="338"/>
      <c r="I242" s="339"/>
      <c r="J242" s="34"/>
      <c r="K242" s="331" t="s">
        <v>34</v>
      </c>
      <c r="L242" s="35"/>
      <c r="N242" s="144"/>
      <c r="O242" s="145"/>
    </row>
    <row r="243" spans="1:15" ht="15.95" customHeight="1">
      <c r="A243" s="334"/>
      <c r="B243" s="336"/>
      <c r="C243" s="36" t="s">
        <v>6</v>
      </c>
      <c r="D243" s="37" t="s">
        <v>1</v>
      </c>
      <c r="E243" s="37" t="s">
        <v>7</v>
      </c>
      <c r="F243" s="38" t="s">
        <v>8</v>
      </c>
      <c r="G243" s="39" t="s">
        <v>6</v>
      </c>
      <c r="H243" s="37" t="s">
        <v>1</v>
      </c>
      <c r="I243" s="37" t="s">
        <v>7</v>
      </c>
      <c r="J243" s="37" t="s">
        <v>8</v>
      </c>
      <c r="K243" s="332"/>
      <c r="L243" s="40"/>
      <c r="N243" s="144"/>
      <c r="O243" s="145"/>
    </row>
    <row r="244" spans="1:15" ht="24" customHeight="1">
      <c r="A244" s="176" t="s">
        <v>362</v>
      </c>
      <c r="B244" s="171"/>
      <c r="C244" s="172"/>
      <c r="D244" s="173"/>
      <c r="E244" s="174"/>
      <c r="F244" s="175"/>
      <c r="G244" s="43"/>
      <c r="H244" s="7"/>
      <c r="I244" s="44"/>
      <c r="J244" s="45"/>
      <c r="K244" s="11"/>
      <c r="L244" s="11"/>
      <c r="N244" s="144"/>
      <c r="O244" s="145"/>
    </row>
    <row r="245" spans="1:15" ht="24" customHeight="1">
      <c r="A245" s="170" t="s">
        <v>191</v>
      </c>
      <c r="B245" s="171"/>
      <c r="C245" s="172"/>
      <c r="D245" s="173"/>
      <c r="E245" s="174"/>
      <c r="F245" s="175"/>
      <c r="G245" s="20"/>
      <c r="H245" s="7"/>
      <c r="I245" s="46"/>
      <c r="J245" s="46"/>
      <c r="K245" s="143"/>
      <c r="L245" s="11"/>
      <c r="N245" s="144"/>
      <c r="O245" s="145"/>
    </row>
    <row r="246" spans="1:15" ht="24" customHeight="1">
      <c r="A246" s="170" t="s">
        <v>192</v>
      </c>
      <c r="B246" s="171"/>
      <c r="C246" s="172">
        <v>25</v>
      </c>
      <c r="D246" s="173" t="s">
        <v>193</v>
      </c>
      <c r="E246" s="174"/>
      <c r="F246" s="175">
        <f t="shared" ref="F246:F263" si="18">ROUNDDOWN(C246*E246,)</f>
        <v>0</v>
      </c>
      <c r="G246" s="20"/>
      <c r="H246" s="7"/>
      <c r="I246" s="46"/>
      <c r="J246" s="46"/>
      <c r="K246" s="167"/>
      <c r="L246" s="11"/>
      <c r="N246" s="144"/>
      <c r="O246" s="145"/>
    </row>
    <row r="247" spans="1:15" ht="24" customHeight="1">
      <c r="A247" s="170" t="s">
        <v>194</v>
      </c>
      <c r="B247" s="171"/>
      <c r="C247" s="172">
        <v>21</v>
      </c>
      <c r="D247" s="173" t="s">
        <v>193</v>
      </c>
      <c r="E247" s="174"/>
      <c r="F247" s="175">
        <f t="shared" si="18"/>
        <v>0</v>
      </c>
      <c r="G247" s="20"/>
      <c r="H247" s="7"/>
      <c r="I247" s="46"/>
      <c r="J247" s="46"/>
      <c r="K247" s="167"/>
      <c r="L247" s="11"/>
      <c r="N247" s="144"/>
      <c r="O247" s="145"/>
    </row>
    <row r="248" spans="1:15" ht="24" customHeight="1">
      <c r="A248" s="170" t="s">
        <v>195</v>
      </c>
      <c r="B248" s="171"/>
      <c r="C248" s="172">
        <v>14</v>
      </c>
      <c r="D248" s="173" t="s">
        <v>193</v>
      </c>
      <c r="E248" s="174"/>
      <c r="F248" s="175">
        <f t="shared" si="18"/>
        <v>0</v>
      </c>
      <c r="G248" s="20"/>
      <c r="H248" s="7"/>
      <c r="I248" s="46"/>
      <c r="J248" s="46"/>
      <c r="K248" s="167"/>
      <c r="L248" s="11"/>
      <c r="N248" s="144"/>
      <c r="O248" s="145"/>
    </row>
    <row r="249" spans="1:15" ht="24" customHeight="1">
      <c r="A249" s="170" t="s">
        <v>196</v>
      </c>
      <c r="B249" s="171" t="s">
        <v>197</v>
      </c>
      <c r="C249" s="172">
        <v>28</v>
      </c>
      <c r="D249" s="173" t="s">
        <v>42</v>
      </c>
      <c r="E249" s="174"/>
      <c r="F249" s="175">
        <f t="shared" si="18"/>
        <v>0</v>
      </c>
      <c r="G249" s="20"/>
      <c r="H249" s="7"/>
      <c r="I249" s="9"/>
      <c r="J249" s="46"/>
      <c r="K249" s="167"/>
      <c r="L249" s="11"/>
      <c r="N249" s="144"/>
      <c r="O249" s="145"/>
    </row>
    <row r="250" spans="1:15" ht="24" customHeight="1">
      <c r="A250" s="170" t="s">
        <v>196</v>
      </c>
      <c r="B250" s="171" t="s">
        <v>198</v>
      </c>
      <c r="C250" s="172">
        <v>13</v>
      </c>
      <c r="D250" s="173" t="s">
        <v>42</v>
      </c>
      <c r="E250" s="174"/>
      <c r="F250" s="175">
        <f t="shared" si="18"/>
        <v>0</v>
      </c>
      <c r="G250" s="20"/>
      <c r="H250" s="7"/>
      <c r="I250" s="9"/>
      <c r="J250" s="46"/>
      <c r="K250" s="167"/>
      <c r="L250" s="11"/>
      <c r="N250" s="144"/>
      <c r="O250" s="145"/>
    </row>
    <row r="251" spans="1:15" ht="24" customHeight="1">
      <c r="A251" s="170" t="s">
        <v>199</v>
      </c>
      <c r="B251" s="171"/>
      <c r="C251" s="172">
        <v>3</v>
      </c>
      <c r="D251" s="173" t="s">
        <v>193</v>
      </c>
      <c r="E251" s="174"/>
      <c r="F251" s="175">
        <f t="shared" si="18"/>
        <v>0</v>
      </c>
      <c r="G251" s="20"/>
      <c r="H251" s="7"/>
      <c r="I251" s="91"/>
      <c r="J251" s="46"/>
      <c r="K251" s="167"/>
      <c r="L251" s="11"/>
      <c r="N251" s="144"/>
      <c r="O251" s="145"/>
    </row>
    <row r="252" spans="1:15" ht="24" customHeight="1">
      <c r="A252" s="170" t="s">
        <v>200</v>
      </c>
      <c r="B252" s="209">
        <v>700</v>
      </c>
      <c r="C252" s="172">
        <v>1</v>
      </c>
      <c r="D252" s="173" t="s">
        <v>43</v>
      </c>
      <c r="E252" s="174"/>
      <c r="F252" s="175">
        <f t="shared" si="18"/>
        <v>0</v>
      </c>
      <c r="G252" s="20"/>
      <c r="H252" s="7"/>
      <c r="I252" s="91"/>
      <c r="J252" s="46"/>
      <c r="K252" s="167"/>
      <c r="L252" s="11"/>
      <c r="N252" s="144"/>
      <c r="O252" s="145"/>
    </row>
    <row r="253" spans="1:15" ht="24" customHeight="1">
      <c r="A253" s="170" t="s">
        <v>200</v>
      </c>
      <c r="B253" s="209">
        <v>1200</v>
      </c>
      <c r="C253" s="172">
        <v>2</v>
      </c>
      <c r="D253" s="173" t="s">
        <v>43</v>
      </c>
      <c r="E253" s="174"/>
      <c r="F253" s="175">
        <f t="shared" si="18"/>
        <v>0</v>
      </c>
      <c r="G253" s="20"/>
      <c r="H253" s="7"/>
      <c r="I253" s="91"/>
      <c r="J253" s="46"/>
      <c r="K253" s="167"/>
      <c r="L253" s="11"/>
      <c r="N253" s="144"/>
      <c r="O253" s="145"/>
    </row>
    <row r="254" spans="1:15" ht="24" customHeight="1">
      <c r="A254" s="170" t="s">
        <v>200</v>
      </c>
      <c r="B254" s="209">
        <v>1800</v>
      </c>
      <c r="C254" s="172">
        <v>2</v>
      </c>
      <c r="D254" s="173" t="s">
        <v>43</v>
      </c>
      <c r="E254" s="174"/>
      <c r="F254" s="175">
        <f t="shared" si="18"/>
        <v>0</v>
      </c>
      <c r="G254" s="20"/>
      <c r="H254" s="7"/>
      <c r="I254" s="9"/>
      <c r="J254" s="46"/>
      <c r="K254" s="167"/>
      <c r="L254" s="11"/>
    </row>
    <row r="255" spans="1:15" ht="24" customHeight="1">
      <c r="A255" s="170" t="s">
        <v>201</v>
      </c>
      <c r="B255" s="171"/>
      <c r="C255" s="172">
        <v>1</v>
      </c>
      <c r="D255" s="173" t="s">
        <v>43</v>
      </c>
      <c r="E255" s="174"/>
      <c r="F255" s="175">
        <f t="shared" si="18"/>
        <v>0</v>
      </c>
      <c r="G255" s="20"/>
      <c r="H255" s="7"/>
      <c r="I255" s="9"/>
      <c r="J255" s="46"/>
      <c r="K255" s="167"/>
      <c r="L255" s="11"/>
    </row>
    <row r="256" spans="1:15" ht="24" customHeight="1">
      <c r="A256" s="170" t="s">
        <v>202</v>
      </c>
      <c r="B256" s="171"/>
      <c r="C256" s="172">
        <v>3</v>
      </c>
      <c r="D256" s="173" t="s">
        <v>193</v>
      </c>
      <c r="E256" s="174"/>
      <c r="F256" s="175">
        <f t="shared" si="18"/>
        <v>0</v>
      </c>
      <c r="G256" s="20"/>
      <c r="H256" s="7"/>
      <c r="I256" s="9"/>
      <c r="J256" s="46"/>
      <c r="K256" s="167"/>
      <c r="L256" s="11"/>
    </row>
    <row r="257" spans="1:15" ht="24" customHeight="1">
      <c r="A257" s="170" t="s">
        <v>203</v>
      </c>
      <c r="B257" s="171"/>
      <c r="C257" s="172">
        <v>35</v>
      </c>
      <c r="D257" s="173" t="s">
        <v>193</v>
      </c>
      <c r="E257" s="174"/>
      <c r="F257" s="175">
        <f t="shared" si="18"/>
        <v>0</v>
      </c>
      <c r="G257" s="20"/>
      <c r="H257" s="7"/>
      <c r="I257" s="9"/>
      <c r="J257" s="46"/>
      <c r="K257" s="167"/>
      <c r="L257" s="11"/>
    </row>
    <row r="258" spans="1:15" ht="24" customHeight="1">
      <c r="A258" s="170" t="s">
        <v>204</v>
      </c>
      <c r="B258" s="171"/>
      <c r="C258" s="172">
        <v>22</v>
      </c>
      <c r="D258" s="173" t="s">
        <v>193</v>
      </c>
      <c r="E258" s="174"/>
      <c r="F258" s="175">
        <f t="shared" si="18"/>
        <v>0</v>
      </c>
      <c r="G258" s="20"/>
      <c r="H258" s="7"/>
      <c r="I258" s="9"/>
      <c r="J258" s="46"/>
      <c r="K258" s="167"/>
      <c r="L258" s="11"/>
    </row>
    <row r="259" spans="1:15" ht="24" customHeight="1">
      <c r="A259" s="170" t="s">
        <v>205</v>
      </c>
      <c r="B259" s="171"/>
      <c r="C259" s="172">
        <v>10</v>
      </c>
      <c r="D259" s="173" t="s">
        <v>193</v>
      </c>
      <c r="E259" s="174"/>
      <c r="F259" s="175">
        <f t="shared" si="18"/>
        <v>0</v>
      </c>
      <c r="G259" s="20"/>
      <c r="H259" s="7"/>
      <c r="I259" s="9"/>
      <c r="J259" s="46">
        <f>ROUNDDOWN(G259*I259,0)</f>
        <v>0</v>
      </c>
      <c r="K259" s="167"/>
      <c r="L259" s="11"/>
    </row>
    <row r="260" spans="1:15" ht="24" customHeight="1">
      <c r="A260" s="170" t="s">
        <v>206</v>
      </c>
      <c r="B260" s="171"/>
      <c r="C260" s="172">
        <v>3</v>
      </c>
      <c r="D260" s="173" t="s">
        <v>43</v>
      </c>
      <c r="E260" s="174"/>
      <c r="F260" s="175">
        <f t="shared" si="18"/>
        <v>0</v>
      </c>
      <c r="G260" s="20"/>
      <c r="H260" s="7"/>
      <c r="I260" s="9"/>
      <c r="J260" s="46">
        <f>ROUNDDOWN(G260*I260,0)</f>
        <v>0</v>
      </c>
      <c r="K260" s="167"/>
      <c r="L260" s="11"/>
    </row>
    <row r="261" spans="1:15" ht="24" customHeight="1">
      <c r="A261" s="170" t="s">
        <v>207</v>
      </c>
      <c r="B261" s="171"/>
      <c r="C261" s="172">
        <v>9</v>
      </c>
      <c r="D261" s="173" t="s">
        <v>193</v>
      </c>
      <c r="E261" s="174"/>
      <c r="F261" s="175">
        <f t="shared" si="18"/>
        <v>0</v>
      </c>
      <c r="G261" s="20"/>
      <c r="H261" s="7"/>
      <c r="I261" s="9"/>
      <c r="J261" s="46">
        <f>ROUNDDOWN(G261*I261,0)</f>
        <v>0</v>
      </c>
      <c r="K261" s="167"/>
      <c r="L261" s="11"/>
    </row>
    <row r="262" spans="1:15" ht="24" customHeight="1">
      <c r="A262" s="170" t="s">
        <v>208</v>
      </c>
      <c r="B262" s="171"/>
      <c r="C262" s="172">
        <v>1</v>
      </c>
      <c r="D262" s="173" t="s">
        <v>43</v>
      </c>
      <c r="E262" s="174"/>
      <c r="F262" s="175">
        <f t="shared" si="18"/>
        <v>0</v>
      </c>
      <c r="G262" s="83"/>
      <c r="H262" s="49"/>
      <c r="I262" s="9"/>
      <c r="J262" s="46"/>
      <c r="K262" s="167"/>
      <c r="L262" s="11"/>
    </row>
    <row r="263" spans="1:15" ht="24" customHeight="1">
      <c r="A263" s="182" t="s">
        <v>209</v>
      </c>
      <c r="B263" s="183"/>
      <c r="C263" s="184">
        <v>1</v>
      </c>
      <c r="D263" s="185" t="s">
        <v>43</v>
      </c>
      <c r="E263" s="186"/>
      <c r="F263" s="187">
        <f t="shared" si="18"/>
        <v>0</v>
      </c>
      <c r="G263" s="56"/>
      <c r="H263" s="57"/>
      <c r="I263" s="58"/>
      <c r="J263" s="59"/>
      <c r="K263" s="168"/>
      <c r="L263" s="71"/>
    </row>
    <row r="264" spans="1:15" ht="24" customHeight="1">
      <c r="A264" s="151"/>
      <c r="B264" s="84"/>
      <c r="C264" s="85"/>
      <c r="D264" s="86"/>
      <c r="E264" s="87"/>
      <c r="F264" s="88"/>
      <c r="G264" s="66"/>
      <c r="H264" s="89"/>
      <c r="I264" s="90"/>
      <c r="J264" s="64"/>
      <c r="K264" s="74"/>
      <c r="L264" s="74"/>
    </row>
    <row r="265" spans="1:15" ht="39.950000000000003" customHeight="1">
      <c r="A265" s="31" t="str">
        <f>A97</f>
        <v>内訳書</v>
      </c>
      <c r="B265" s="29"/>
      <c r="C265" s="30"/>
      <c r="D265" s="31"/>
      <c r="E265" s="28"/>
      <c r="F265" s="28"/>
      <c r="G265" s="28"/>
      <c r="H265" s="28"/>
      <c r="I265" s="28"/>
      <c r="J265" s="28"/>
      <c r="K265" s="138">
        <f>K241+1</f>
        <v>12</v>
      </c>
      <c r="L265" s="32" t="s">
        <v>32</v>
      </c>
      <c r="N265" s="144"/>
      <c r="O265" s="145"/>
    </row>
    <row r="266" spans="1:15" ht="15.95" customHeight="1">
      <c r="A266" s="333" t="s">
        <v>2</v>
      </c>
      <c r="B266" s="335" t="s">
        <v>33</v>
      </c>
      <c r="C266" s="337" t="s">
        <v>3</v>
      </c>
      <c r="D266" s="338"/>
      <c r="E266" s="339"/>
      <c r="F266" s="33"/>
      <c r="G266" s="340" t="s">
        <v>4</v>
      </c>
      <c r="H266" s="338"/>
      <c r="I266" s="339"/>
      <c r="J266" s="34"/>
      <c r="K266" s="331" t="s">
        <v>34</v>
      </c>
      <c r="L266" s="35"/>
      <c r="N266" s="144"/>
      <c r="O266" s="145"/>
    </row>
    <row r="267" spans="1:15" ht="15.95" customHeight="1">
      <c r="A267" s="334"/>
      <c r="B267" s="336"/>
      <c r="C267" s="36" t="s">
        <v>6</v>
      </c>
      <c r="D267" s="37" t="s">
        <v>1</v>
      </c>
      <c r="E267" s="37" t="s">
        <v>7</v>
      </c>
      <c r="F267" s="38" t="s">
        <v>8</v>
      </c>
      <c r="G267" s="39" t="s">
        <v>6</v>
      </c>
      <c r="H267" s="37" t="s">
        <v>1</v>
      </c>
      <c r="I267" s="37" t="s">
        <v>7</v>
      </c>
      <c r="J267" s="37" t="s">
        <v>8</v>
      </c>
      <c r="K267" s="332"/>
      <c r="L267" s="40"/>
      <c r="N267" s="144"/>
      <c r="O267" s="145"/>
    </row>
    <row r="268" spans="1:15" ht="24" customHeight="1">
      <c r="A268" s="170" t="s">
        <v>210</v>
      </c>
      <c r="B268" s="171"/>
      <c r="C268" s="172">
        <v>1</v>
      </c>
      <c r="D268" s="173" t="s">
        <v>43</v>
      </c>
      <c r="E268" s="174"/>
      <c r="F268" s="175">
        <f t="shared" ref="F268:F287" si="19">ROUNDDOWN(C268*E268,)</f>
        <v>0</v>
      </c>
      <c r="G268" s="43"/>
      <c r="H268" s="7"/>
      <c r="I268" s="44"/>
      <c r="J268" s="45"/>
      <c r="K268" s="167"/>
      <c r="L268" s="11"/>
      <c r="N268" s="144"/>
      <c r="O268" s="145"/>
    </row>
    <row r="269" spans="1:15" ht="24" customHeight="1">
      <c r="A269" s="170" t="s">
        <v>211</v>
      </c>
      <c r="B269" s="171"/>
      <c r="C269" s="172">
        <v>1</v>
      </c>
      <c r="D269" s="173" t="s">
        <v>43</v>
      </c>
      <c r="E269" s="174"/>
      <c r="F269" s="175">
        <f t="shared" si="19"/>
        <v>0</v>
      </c>
      <c r="G269" s="20"/>
      <c r="H269" s="7"/>
      <c r="I269" s="46"/>
      <c r="J269" s="46"/>
      <c r="K269" s="167"/>
      <c r="L269" s="11"/>
      <c r="N269" s="144"/>
      <c r="O269" s="145"/>
    </row>
    <row r="270" spans="1:15" ht="24" customHeight="1">
      <c r="A270" s="170" t="s">
        <v>212</v>
      </c>
      <c r="B270" s="171"/>
      <c r="C270" s="172">
        <v>1</v>
      </c>
      <c r="D270" s="173" t="s">
        <v>43</v>
      </c>
      <c r="E270" s="174"/>
      <c r="F270" s="175">
        <f t="shared" si="19"/>
        <v>0</v>
      </c>
      <c r="G270" s="20"/>
      <c r="H270" s="7"/>
      <c r="I270" s="46"/>
      <c r="J270" s="46"/>
      <c r="K270" s="167"/>
      <c r="L270" s="11"/>
      <c r="N270" s="144"/>
      <c r="O270" s="145"/>
    </row>
    <row r="271" spans="1:15" ht="24" customHeight="1">
      <c r="A271" s="170" t="s">
        <v>213</v>
      </c>
      <c r="B271" s="171" t="s">
        <v>214</v>
      </c>
      <c r="C271" s="172">
        <v>1</v>
      </c>
      <c r="D271" s="173" t="s">
        <v>43</v>
      </c>
      <c r="E271" s="174"/>
      <c r="F271" s="175">
        <f t="shared" si="19"/>
        <v>0</v>
      </c>
      <c r="G271" s="20"/>
      <c r="H271" s="7"/>
      <c r="I271" s="46"/>
      <c r="J271" s="46"/>
      <c r="K271" s="167"/>
      <c r="L271" s="11"/>
      <c r="N271" s="144"/>
      <c r="O271" s="145"/>
    </row>
    <row r="272" spans="1:15" ht="24" customHeight="1">
      <c r="A272" s="170" t="s">
        <v>215</v>
      </c>
      <c r="B272" s="171" t="s">
        <v>216</v>
      </c>
      <c r="C272" s="172">
        <v>1</v>
      </c>
      <c r="D272" s="173" t="s">
        <v>43</v>
      </c>
      <c r="E272" s="174"/>
      <c r="F272" s="175">
        <f t="shared" si="19"/>
        <v>0</v>
      </c>
      <c r="G272" s="20"/>
      <c r="H272" s="7"/>
      <c r="I272" s="46"/>
      <c r="J272" s="46"/>
      <c r="K272" s="167"/>
      <c r="L272" s="11"/>
      <c r="N272" s="144"/>
      <c r="O272" s="145"/>
    </row>
    <row r="273" spans="1:15" ht="24" customHeight="1">
      <c r="A273" s="170" t="s">
        <v>217</v>
      </c>
      <c r="B273" s="171"/>
      <c r="C273" s="172">
        <v>1</v>
      </c>
      <c r="D273" s="173" t="s">
        <v>43</v>
      </c>
      <c r="E273" s="174"/>
      <c r="F273" s="175">
        <f t="shared" si="19"/>
        <v>0</v>
      </c>
      <c r="G273" s="20"/>
      <c r="H273" s="7"/>
      <c r="I273" s="9"/>
      <c r="J273" s="46"/>
      <c r="K273" s="167"/>
      <c r="L273" s="11"/>
      <c r="N273" s="144"/>
      <c r="O273" s="145"/>
    </row>
    <row r="274" spans="1:15" ht="24" customHeight="1">
      <c r="A274" s="170" t="s">
        <v>218</v>
      </c>
      <c r="B274" s="171"/>
      <c r="C274" s="172">
        <v>43</v>
      </c>
      <c r="D274" s="173" t="s">
        <v>43</v>
      </c>
      <c r="E274" s="174"/>
      <c r="F274" s="175">
        <f t="shared" si="19"/>
        <v>0</v>
      </c>
      <c r="G274" s="20"/>
      <c r="H274" s="7"/>
      <c r="I274" s="9"/>
      <c r="J274" s="46"/>
      <c r="K274" s="167"/>
      <c r="L274" s="11"/>
      <c r="N274" s="144"/>
      <c r="O274" s="145"/>
    </row>
    <row r="275" spans="1:15" ht="24" customHeight="1">
      <c r="A275" s="170" t="s">
        <v>219</v>
      </c>
      <c r="B275" s="171"/>
      <c r="C275" s="172">
        <v>10</v>
      </c>
      <c r="D275" s="173" t="s">
        <v>43</v>
      </c>
      <c r="E275" s="174"/>
      <c r="F275" s="175">
        <f t="shared" si="19"/>
        <v>0</v>
      </c>
      <c r="G275" s="20"/>
      <c r="H275" s="7"/>
      <c r="I275" s="91"/>
      <c r="J275" s="46"/>
      <c r="K275" s="167"/>
      <c r="L275" s="11"/>
      <c r="N275" s="144"/>
      <c r="O275" s="145"/>
    </row>
    <row r="276" spans="1:15" ht="24" customHeight="1">
      <c r="A276" s="170" t="s">
        <v>220</v>
      </c>
      <c r="B276" s="171"/>
      <c r="C276" s="172">
        <v>15</v>
      </c>
      <c r="D276" s="173" t="s">
        <v>43</v>
      </c>
      <c r="E276" s="174"/>
      <c r="F276" s="175">
        <f t="shared" si="19"/>
        <v>0</v>
      </c>
      <c r="G276" s="20"/>
      <c r="H276" s="7"/>
      <c r="I276" s="91"/>
      <c r="J276" s="46"/>
      <c r="K276" s="167"/>
      <c r="L276" s="11"/>
      <c r="N276" s="144"/>
      <c r="O276" s="145"/>
    </row>
    <row r="277" spans="1:15" ht="24" customHeight="1">
      <c r="A277" s="170" t="s">
        <v>221</v>
      </c>
      <c r="B277" s="171" t="s">
        <v>222</v>
      </c>
      <c r="C277" s="172">
        <v>1</v>
      </c>
      <c r="D277" s="173" t="s">
        <v>0</v>
      </c>
      <c r="E277" s="174"/>
      <c r="F277" s="226"/>
      <c r="G277" s="20"/>
      <c r="H277" s="7"/>
      <c r="I277" s="91"/>
      <c r="J277" s="46"/>
      <c r="K277" s="167"/>
      <c r="L277" s="11"/>
      <c r="N277" s="144"/>
      <c r="O277" s="145"/>
    </row>
    <row r="278" spans="1:15" ht="24" customHeight="1">
      <c r="A278" s="170" t="s">
        <v>223</v>
      </c>
      <c r="B278" s="171"/>
      <c r="C278" s="172">
        <v>8</v>
      </c>
      <c r="D278" s="173" t="s">
        <v>43</v>
      </c>
      <c r="E278" s="174"/>
      <c r="F278" s="175">
        <f t="shared" si="19"/>
        <v>0</v>
      </c>
      <c r="G278" s="20"/>
      <c r="H278" s="7"/>
      <c r="I278" s="9"/>
      <c r="J278" s="46"/>
      <c r="K278" s="167"/>
      <c r="L278" s="11"/>
    </row>
    <row r="279" spans="1:15" ht="24" customHeight="1">
      <c r="A279" s="170" t="s">
        <v>224</v>
      </c>
      <c r="B279" s="171"/>
      <c r="C279" s="172">
        <v>1</v>
      </c>
      <c r="D279" s="173" t="s">
        <v>43</v>
      </c>
      <c r="E279" s="174"/>
      <c r="F279" s="175">
        <f t="shared" si="19"/>
        <v>0</v>
      </c>
      <c r="G279" s="20"/>
      <c r="H279" s="7"/>
      <c r="I279" s="9"/>
      <c r="J279" s="46"/>
      <c r="K279" s="167"/>
      <c r="L279" s="11"/>
    </row>
    <row r="280" spans="1:15" ht="24" customHeight="1">
      <c r="A280" s="170" t="s">
        <v>225</v>
      </c>
      <c r="B280" s="171"/>
      <c r="C280" s="172">
        <v>2</v>
      </c>
      <c r="D280" s="173" t="s">
        <v>43</v>
      </c>
      <c r="E280" s="174"/>
      <c r="F280" s="175">
        <f t="shared" si="19"/>
        <v>0</v>
      </c>
      <c r="G280" s="20"/>
      <c r="H280" s="7"/>
      <c r="I280" s="9"/>
      <c r="J280" s="46"/>
      <c r="K280" s="167"/>
      <c r="L280" s="11"/>
    </row>
    <row r="281" spans="1:15" ht="24" customHeight="1">
      <c r="A281" s="170" t="s">
        <v>226</v>
      </c>
      <c r="B281" s="171"/>
      <c r="C281" s="172">
        <v>1</v>
      </c>
      <c r="D281" s="173" t="s">
        <v>43</v>
      </c>
      <c r="E281" s="174"/>
      <c r="F281" s="175">
        <f t="shared" si="19"/>
        <v>0</v>
      </c>
      <c r="G281" s="20"/>
      <c r="H281" s="7"/>
      <c r="I281" s="9"/>
      <c r="J281" s="46"/>
      <c r="K281" s="167"/>
      <c r="L281" s="11"/>
    </row>
    <row r="282" spans="1:15" ht="24" customHeight="1">
      <c r="A282" s="170" t="s">
        <v>227</v>
      </c>
      <c r="B282" s="171" t="s">
        <v>228</v>
      </c>
      <c r="C282" s="172">
        <v>1</v>
      </c>
      <c r="D282" s="173" t="s">
        <v>229</v>
      </c>
      <c r="E282" s="174"/>
      <c r="F282" s="175">
        <f t="shared" si="19"/>
        <v>0</v>
      </c>
      <c r="G282" s="20"/>
      <c r="H282" s="7"/>
      <c r="I282" s="9"/>
      <c r="J282" s="46"/>
      <c r="K282" s="167"/>
      <c r="L282" s="11"/>
    </row>
    <row r="283" spans="1:15" ht="24" customHeight="1">
      <c r="A283" s="170" t="s">
        <v>230</v>
      </c>
      <c r="B283" s="171" t="s">
        <v>231</v>
      </c>
      <c r="C283" s="172">
        <v>2078.6999999999998</v>
      </c>
      <c r="D283" s="173" t="s">
        <v>74</v>
      </c>
      <c r="E283" s="174"/>
      <c r="F283" s="175">
        <f t="shared" si="19"/>
        <v>0</v>
      </c>
      <c r="G283" s="20"/>
      <c r="H283" s="7"/>
      <c r="I283" s="9"/>
      <c r="J283" s="46">
        <f>ROUNDDOWN(G283*I283,0)</f>
        <v>0</v>
      </c>
      <c r="K283" s="167"/>
      <c r="L283" s="11"/>
    </row>
    <row r="284" spans="1:15" ht="24" customHeight="1">
      <c r="A284" s="170" t="s">
        <v>232</v>
      </c>
      <c r="B284" s="171" t="s">
        <v>231</v>
      </c>
      <c r="C284" s="172">
        <v>840.9</v>
      </c>
      <c r="D284" s="173" t="s">
        <v>74</v>
      </c>
      <c r="E284" s="174"/>
      <c r="F284" s="175">
        <f t="shared" si="19"/>
        <v>0</v>
      </c>
      <c r="G284" s="20"/>
      <c r="H284" s="7"/>
      <c r="I284" s="9"/>
      <c r="J284" s="46">
        <f>ROUNDDOWN(G284*I284,0)</f>
        <v>0</v>
      </c>
      <c r="K284" s="167"/>
      <c r="L284" s="11"/>
    </row>
    <row r="285" spans="1:15" ht="24" customHeight="1">
      <c r="A285" s="170" t="s">
        <v>233</v>
      </c>
      <c r="B285" s="171"/>
      <c r="C285" s="172"/>
      <c r="D285" s="173"/>
      <c r="E285" s="174"/>
      <c r="F285" s="175"/>
      <c r="G285" s="20"/>
      <c r="H285" s="7"/>
      <c r="I285" s="9"/>
      <c r="J285" s="46">
        <f>ROUNDDOWN(G285*I285,0)</f>
        <v>0</v>
      </c>
      <c r="K285" s="19"/>
      <c r="L285" s="11"/>
    </row>
    <row r="286" spans="1:15" ht="24" customHeight="1">
      <c r="A286" s="170" t="s">
        <v>234</v>
      </c>
      <c r="B286" s="171"/>
      <c r="C286" s="172">
        <v>23</v>
      </c>
      <c r="D286" s="173" t="s">
        <v>193</v>
      </c>
      <c r="E286" s="174"/>
      <c r="F286" s="175">
        <f t="shared" si="19"/>
        <v>0</v>
      </c>
      <c r="G286" s="83"/>
      <c r="H286" s="49"/>
      <c r="I286" s="9"/>
      <c r="J286" s="46"/>
      <c r="K286" s="167"/>
      <c r="L286" s="11"/>
    </row>
    <row r="287" spans="1:15" ht="24" customHeight="1">
      <c r="A287" s="182" t="s">
        <v>235</v>
      </c>
      <c r="B287" s="183"/>
      <c r="C287" s="184">
        <v>246</v>
      </c>
      <c r="D287" s="185" t="s">
        <v>193</v>
      </c>
      <c r="E287" s="186"/>
      <c r="F287" s="187">
        <f t="shared" si="19"/>
        <v>0</v>
      </c>
      <c r="G287" s="56"/>
      <c r="H287" s="57"/>
      <c r="I287" s="58"/>
      <c r="J287" s="59"/>
      <c r="K287" s="168"/>
      <c r="L287" s="71"/>
    </row>
    <row r="288" spans="1:15" ht="24" customHeight="1">
      <c r="A288" s="159"/>
      <c r="B288" s="84"/>
      <c r="C288" s="85"/>
      <c r="D288" s="86"/>
      <c r="E288" s="87"/>
      <c r="F288" s="88"/>
      <c r="G288" s="66"/>
      <c r="H288" s="89"/>
      <c r="I288" s="90"/>
      <c r="J288" s="64"/>
      <c r="K288" s="74"/>
      <c r="L288" s="74"/>
    </row>
    <row r="289" spans="1:15" ht="39.950000000000003" customHeight="1">
      <c r="A289" s="31" t="str">
        <f>A121</f>
        <v>内訳書</v>
      </c>
      <c r="B289" s="29"/>
      <c r="C289" s="30"/>
      <c r="D289" s="31"/>
      <c r="E289" s="28"/>
      <c r="F289" s="28"/>
      <c r="G289" s="28"/>
      <c r="H289" s="28"/>
      <c r="I289" s="28"/>
      <c r="J289" s="28"/>
      <c r="K289" s="138">
        <f>K265+1</f>
        <v>13</v>
      </c>
      <c r="L289" s="32" t="s">
        <v>32</v>
      </c>
      <c r="N289" s="144"/>
      <c r="O289" s="145"/>
    </row>
    <row r="290" spans="1:15" ht="15.95" customHeight="1">
      <c r="A290" s="341" t="s">
        <v>2</v>
      </c>
      <c r="B290" s="335" t="s">
        <v>33</v>
      </c>
      <c r="C290" s="337" t="s">
        <v>3</v>
      </c>
      <c r="D290" s="338"/>
      <c r="E290" s="339"/>
      <c r="F290" s="33"/>
      <c r="G290" s="340" t="s">
        <v>4</v>
      </c>
      <c r="H290" s="338"/>
      <c r="I290" s="339"/>
      <c r="J290" s="34"/>
      <c r="K290" s="331" t="s">
        <v>34</v>
      </c>
      <c r="L290" s="35"/>
      <c r="N290" s="144"/>
      <c r="O290" s="145"/>
    </row>
    <row r="291" spans="1:15" ht="15.95" customHeight="1">
      <c r="A291" s="342"/>
      <c r="B291" s="336"/>
      <c r="C291" s="36" t="s">
        <v>6</v>
      </c>
      <c r="D291" s="37" t="s">
        <v>1</v>
      </c>
      <c r="E291" s="37" t="s">
        <v>7</v>
      </c>
      <c r="F291" s="38" t="s">
        <v>8</v>
      </c>
      <c r="G291" s="39" t="s">
        <v>6</v>
      </c>
      <c r="H291" s="37" t="s">
        <v>1</v>
      </c>
      <c r="I291" s="37" t="s">
        <v>7</v>
      </c>
      <c r="J291" s="37" t="s">
        <v>8</v>
      </c>
      <c r="K291" s="332"/>
      <c r="L291" s="40"/>
      <c r="N291" s="144"/>
      <c r="O291" s="145"/>
    </row>
    <row r="292" spans="1:15" ht="24" customHeight="1">
      <c r="A292" s="170" t="s">
        <v>236</v>
      </c>
      <c r="B292" s="171"/>
      <c r="C292" s="172">
        <v>30</v>
      </c>
      <c r="D292" s="173" t="s">
        <v>193</v>
      </c>
      <c r="E292" s="174"/>
      <c r="F292" s="175">
        <f t="shared" ref="F292:F310" si="20">ROUNDDOWN(C292*E292,)</f>
        <v>0</v>
      </c>
      <c r="G292" s="43"/>
      <c r="H292" s="7"/>
      <c r="I292" s="44"/>
      <c r="J292" s="45"/>
      <c r="K292" s="167"/>
      <c r="L292" s="11"/>
      <c r="N292" s="144"/>
      <c r="O292" s="145"/>
    </row>
    <row r="293" spans="1:15" ht="24" customHeight="1">
      <c r="A293" s="170" t="s">
        <v>237</v>
      </c>
      <c r="B293" s="171"/>
      <c r="C293" s="172">
        <v>11</v>
      </c>
      <c r="D293" s="173" t="s">
        <v>193</v>
      </c>
      <c r="E293" s="174"/>
      <c r="F293" s="175">
        <f t="shared" si="20"/>
        <v>0</v>
      </c>
      <c r="G293" s="20"/>
      <c r="H293" s="7"/>
      <c r="I293" s="46"/>
      <c r="J293" s="46"/>
      <c r="K293" s="167"/>
      <c r="L293" s="11"/>
      <c r="N293" s="144"/>
      <c r="O293" s="145"/>
    </row>
    <row r="294" spans="1:15" ht="24" customHeight="1">
      <c r="A294" s="170" t="s">
        <v>238</v>
      </c>
      <c r="B294" s="171"/>
      <c r="C294" s="172">
        <v>244</v>
      </c>
      <c r="D294" s="173" t="s">
        <v>193</v>
      </c>
      <c r="E294" s="174"/>
      <c r="F294" s="175">
        <f t="shared" si="20"/>
        <v>0</v>
      </c>
      <c r="G294" s="20"/>
      <c r="H294" s="7"/>
      <c r="I294" s="46"/>
      <c r="J294" s="46"/>
      <c r="K294" s="167"/>
      <c r="L294" s="11"/>
      <c r="N294" s="144"/>
      <c r="O294" s="145"/>
    </row>
    <row r="295" spans="1:15" ht="24" customHeight="1">
      <c r="A295" s="170" t="s">
        <v>239</v>
      </c>
      <c r="B295" s="171"/>
      <c r="C295" s="172">
        <v>41</v>
      </c>
      <c r="D295" s="173" t="s">
        <v>193</v>
      </c>
      <c r="E295" s="174"/>
      <c r="F295" s="175">
        <f t="shared" si="20"/>
        <v>0</v>
      </c>
      <c r="G295" s="20"/>
      <c r="H295" s="7"/>
      <c r="I295" s="46"/>
      <c r="J295" s="46"/>
      <c r="K295" s="167"/>
      <c r="L295" s="11"/>
      <c r="N295" s="144"/>
      <c r="O295" s="145"/>
    </row>
    <row r="296" spans="1:15" ht="24" customHeight="1">
      <c r="A296" s="170" t="s">
        <v>240</v>
      </c>
      <c r="B296" s="171"/>
      <c r="C296" s="172">
        <v>6</v>
      </c>
      <c r="D296" s="173" t="s">
        <v>43</v>
      </c>
      <c r="E296" s="174"/>
      <c r="F296" s="175">
        <f t="shared" si="20"/>
        <v>0</v>
      </c>
      <c r="G296" s="20"/>
      <c r="H296" s="7"/>
      <c r="I296" s="46"/>
      <c r="J296" s="46"/>
      <c r="K296" s="167"/>
      <c r="L296" s="11"/>
      <c r="N296" s="144"/>
      <c r="O296" s="145"/>
    </row>
    <row r="297" spans="1:15" ht="24" customHeight="1">
      <c r="A297" s="170" t="s">
        <v>241</v>
      </c>
      <c r="B297" s="171"/>
      <c r="C297" s="172">
        <v>24</v>
      </c>
      <c r="D297" s="173" t="s">
        <v>43</v>
      </c>
      <c r="E297" s="174"/>
      <c r="F297" s="175">
        <f t="shared" si="20"/>
        <v>0</v>
      </c>
      <c r="G297" s="20"/>
      <c r="H297" s="7"/>
      <c r="I297" s="9"/>
      <c r="J297" s="46"/>
      <c r="K297" s="167"/>
      <c r="L297" s="11"/>
      <c r="N297" s="144"/>
      <c r="O297" s="145"/>
    </row>
    <row r="298" spans="1:15" ht="24" customHeight="1">
      <c r="A298" s="170" t="s">
        <v>242</v>
      </c>
      <c r="B298" s="171"/>
      <c r="C298" s="172">
        <v>39</v>
      </c>
      <c r="D298" s="173" t="s">
        <v>43</v>
      </c>
      <c r="E298" s="174"/>
      <c r="F298" s="175">
        <f t="shared" si="20"/>
        <v>0</v>
      </c>
      <c r="G298" s="20"/>
      <c r="H298" s="7"/>
      <c r="I298" s="9"/>
      <c r="J298" s="46"/>
      <c r="K298" s="167"/>
      <c r="L298" s="11"/>
      <c r="N298" s="144"/>
      <c r="O298" s="145"/>
    </row>
    <row r="299" spans="1:15" ht="24" customHeight="1">
      <c r="A299" s="170" t="s">
        <v>243</v>
      </c>
      <c r="B299" s="171"/>
      <c r="C299" s="172">
        <v>4</v>
      </c>
      <c r="D299" s="173" t="s">
        <v>43</v>
      </c>
      <c r="E299" s="174"/>
      <c r="F299" s="175">
        <f t="shared" si="20"/>
        <v>0</v>
      </c>
      <c r="G299" s="20"/>
      <c r="H299" s="7"/>
      <c r="I299" s="91"/>
      <c r="J299" s="46"/>
      <c r="K299" s="167"/>
      <c r="L299" s="11"/>
      <c r="N299" s="144"/>
      <c r="O299" s="145"/>
    </row>
    <row r="300" spans="1:15" ht="24" customHeight="1">
      <c r="A300" s="170" t="s">
        <v>244</v>
      </c>
      <c r="B300" s="171"/>
      <c r="C300" s="172">
        <v>1</v>
      </c>
      <c r="D300" s="173" t="s">
        <v>43</v>
      </c>
      <c r="E300" s="174"/>
      <c r="F300" s="175">
        <f t="shared" si="20"/>
        <v>0</v>
      </c>
      <c r="G300" s="20"/>
      <c r="H300" s="7"/>
      <c r="I300" s="91"/>
      <c r="J300" s="46"/>
      <c r="K300" s="167"/>
      <c r="L300" s="11"/>
      <c r="N300" s="144"/>
      <c r="O300" s="145"/>
    </row>
    <row r="301" spans="1:15" ht="24" customHeight="1">
      <c r="A301" s="170" t="s">
        <v>245</v>
      </c>
      <c r="B301" s="171"/>
      <c r="C301" s="172">
        <v>21</v>
      </c>
      <c r="D301" s="173" t="s">
        <v>43</v>
      </c>
      <c r="E301" s="174"/>
      <c r="F301" s="175">
        <f t="shared" si="20"/>
        <v>0</v>
      </c>
      <c r="G301" s="20"/>
      <c r="H301" s="7"/>
      <c r="I301" s="91"/>
      <c r="J301" s="46"/>
      <c r="K301" s="167"/>
      <c r="L301" s="11"/>
      <c r="N301" s="144"/>
      <c r="O301" s="145"/>
    </row>
    <row r="302" spans="1:15" ht="24" customHeight="1">
      <c r="A302" s="170" t="s">
        <v>246</v>
      </c>
      <c r="B302" s="171"/>
      <c r="C302" s="172">
        <v>1</v>
      </c>
      <c r="D302" s="173" t="s">
        <v>43</v>
      </c>
      <c r="E302" s="174"/>
      <c r="F302" s="175">
        <f t="shared" si="20"/>
        <v>0</v>
      </c>
      <c r="G302" s="20"/>
      <c r="H302" s="7"/>
      <c r="I302" s="9"/>
      <c r="J302" s="46"/>
      <c r="K302" s="167"/>
      <c r="L302" s="11"/>
    </row>
    <row r="303" spans="1:15" ht="24" customHeight="1">
      <c r="A303" s="170" t="s">
        <v>247</v>
      </c>
      <c r="B303" s="171" t="s">
        <v>248</v>
      </c>
      <c r="C303" s="172">
        <v>1</v>
      </c>
      <c r="D303" s="173" t="s">
        <v>43</v>
      </c>
      <c r="E303" s="174"/>
      <c r="F303" s="175">
        <f t="shared" si="20"/>
        <v>0</v>
      </c>
      <c r="G303" s="20"/>
      <c r="H303" s="7"/>
      <c r="I303" s="9"/>
      <c r="J303" s="46"/>
      <c r="K303" s="167"/>
      <c r="L303" s="11"/>
    </row>
    <row r="304" spans="1:15" ht="24" customHeight="1">
      <c r="A304" s="170" t="s">
        <v>249</v>
      </c>
      <c r="B304" s="171"/>
      <c r="C304" s="172">
        <v>1</v>
      </c>
      <c r="D304" s="173" t="s">
        <v>43</v>
      </c>
      <c r="E304" s="174"/>
      <c r="F304" s="175">
        <f t="shared" si="20"/>
        <v>0</v>
      </c>
      <c r="G304" s="20"/>
      <c r="H304" s="7"/>
      <c r="I304" s="9"/>
      <c r="J304" s="46"/>
      <c r="K304" s="167"/>
      <c r="L304" s="11"/>
    </row>
    <row r="305" spans="1:15" ht="24" customHeight="1">
      <c r="A305" s="170" t="s">
        <v>250</v>
      </c>
      <c r="B305" s="171"/>
      <c r="C305" s="172">
        <v>1</v>
      </c>
      <c r="D305" s="173" t="s">
        <v>43</v>
      </c>
      <c r="E305" s="174"/>
      <c r="F305" s="175">
        <f t="shared" si="20"/>
        <v>0</v>
      </c>
      <c r="G305" s="20"/>
      <c r="H305" s="7"/>
      <c r="I305" s="9"/>
      <c r="J305" s="46"/>
      <c r="K305" s="167"/>
      <c r="L305" s="11"/>
    </row>
    <row r="306" spans="1:15" ht="24" customHeight="1">
      <c r="A306" s="170" t="s">
        <v>251</v>
      </c>
      <c r="B306" s="171"/>
      <c r="C306" s="172">
        <v>1</v>
      </c>
      <c r="D306" s="173" t="s">
        <v>43</v>
      </c>
      <c r="E306" s="174"/>
      <c r="F306" s="175">
        <f t="shared" si="20"/>
        <v>0</v>
      </c>
      <c r="G306" s="20"/>
      <c r="H306" s="7"/>
      <c r="I306" s="9"/>
      <c r="J306" s="46"/>
      <c r="K306" s="167"/>
      <c r="L306" s="11"/>
    </row>
    <row r="307" spans="1:15" ht="24" customHeight="1">
      <c r="A307" s="170" t="s">
        <v>252</v>
      </c>
      <c r="B307" s="171" t="s">
        <v>253</v>
      </c>
      <c r="C307" s="172">
        <v>1</v>
      </c>
      <c r="D307" s="173" t="s">
        <v>48</v>
      </c>
      <c r="E307" s="174"/>
      <c r="F307" s="175">
        <f t="shared" si="20"/>
        <v>0</v>
      </c>
      <c r="G307" s="20"/>
      <c r="H307" s="7"/>
      <c r="I307" s="9"/>
      <c r="J307" s="46">
        <f>ROUNDDOWN(G307*I307,0)</f>
        <v>0</v>
      </c>
      <c r="K307" s="167"/>
      <c r="L307" s="11"/>
    </row>
    <row r="308" spans="1:15" ht="24" customHeight="1">
      <c r="A308" s="170" t="s">
        <v>252</v>
      </c>
      <c r="B308" s="171" t="s">
        <v>254</v>
      </c>
      <c r="C308" s="172">
        <v>1</v>
      </c>
      <c r="D308" s="173" t="s">
        <v>48</v>
      </c>
      <c r="E308" s="174"/>
      <c r="F308" s="175">
        <f t="shared" si="20"/>
        <v>0</v>
      </c>
      <c r="G308" s="20"/>
      <c r="H308" s="7"/>
      <c r="I308" s="9"/>
      <c r="J308" s="46">
        <f>ROUNDDOWN(G308*I308,0)</f>
        <v>0</v>
      </c>
      <c r="K308" s="167"/>
      <c r="L308" s="11"/>
    </row>
    <row r="309" spans="1:15" ht="24" customHeight="1">
      <c r="A309" s="170" t="s">
        <v>255</v>
      </c>
      <c r="B309" s="171" t="s">
        <v>231</v>
      </c>
      <c r="C309" s="172">
        <v>2078.6999999999998</v>
      </c>
      <c r="D309" s="173" t="s">
        <v>74</v>
      </c>
      <c r="E309" s="174"/>
      <c r="F309" s="175">
        <f t="shared" si="20"/>
        <v>0</v>
      </c>
      <c r="G309" s="20"/>
      <c r="H309" s="7"/>
      <c r="I309" s="9"/>
      <c r="J309" s="46">
        <f>ROUNDDOWN(G309*I309,0)</f>
        <v>0</v>
      </c>
      <c r="K309" s="167"/>
      <c r="L309" s="11"/>
    </row>
    <row r="310" spans="1:15" ht="24" customHeight="1">
      <c r="A310" s="170" t="s">
        <v>256</v>
      </c>
      <c r="B310" s="171" t="s">
        <v>231</v>
      </c>
      <c r="C310" s="172">
        <v>840.9</v>
      </c>
      <c r="D310" s="173" t="s">
        <v>74</v>
      </c>
      <c r="E310" s="174"/>
      <c r="F310" s="175">
        <f t="shared" si="20"/>
        <v>0</v>
      </c>
      <c r="G310" s="83"/>
      <c r="H310" s="49"/>
      <c r="I310" s="9"/>
      <c r="J310" s="46"/>
      <c r="K310" s="167"/>
      <c r="L310" s="11"/>
    </row>
    <row r="311" spans="1:15" ht="24" customHeight="1">
      <c r="A311" s="182" t="s">
        <v>257</v>
      </c>
      <c r="B311" s="183"/>
      <c r="C311" s="184"/>
      <c r="D311" s="185"/>
      <c r="E311" s="186"/>
      <c r="F311" s="187"/>
      <c r="G311" s="56"/>
      <c r="H311" s="57"/>
      <c r="I311" s="58"/>
      <c r="J311" s="59"/>
      <c r="K311" s="71"/>
      <c r="L311" s="71"/>
    </row>
    <row r="312" spans="1:15" ht="24" customHeight="1">
      <c r="A312" s="151"/>
      <c r="B312" s="84"/>
      <c r="C312" s="85"/>
      <c r="D312" s="86"/>
      <c r="E312" s="87"/>
      <c r="F312" s="88"/>
      <c r="G312" s="66"/>
      <c r="H312" s="89"/>
      <c r="I312" s="90"/>
      <c r="J312" s="64"/>
      <c r="K312" s="74"/>
      <c r="L312" s="74"/>
    </row>
    <row r="313" spans="1:15" ht="39.950000000000003" customHeight="1">
      <c r="A313" s="31" t="str">
        <f>A145</f>
        <v>内訳書</v>
      </c>
      <c r="B313" s="29"/>
      <c r="C313" s="30"/>
      <c r="D313" s="31"/>
      <c r="E313" s="28"/>
      <c r="F313" s="28"/>
      <c r="G313" s="28"/>
      <c r="H313" s="28"/>
      <c r="I313" s="28"/>
      <c r="J313" s="28"/>
      <c r="K313" s="138">
        <f>K289+1</f>
        <v>14</v>
      </c>
      <c r="L313" s="32" t="s">
        <v>32</v>
      </c>
      <c r="N313" s="144"/>
      <c r="O313" s="145"/>
    </row>
    <row r="314" spans="1:15" ht="15.95" customHeight="1">
      <c r="A314" s="333" t="s">
        <v>2</v>
      </c>
      <c r="B314" s="335" t="s">
        <v>33</v>
      </c>
      <c r="C314" s="337" t="s">
        <v>3</v>
      </c>
      <c r="D314" s="338"/>
      <c r="E314" s="339"/>
      <c r="F314" s="33"/>
      <c r="G314" s="340" t="s">
        <v>4</v>
      </c>
      <c r="H314" s="338"/>
      <c r="I314" s="339"/>
      <c r="J314" s="34"/>
      <c r="K314" s="331" t="s">
        <v>34</v>
      </c>
      <c r="L314" s="35"/>
      <c r="N314" s="144"/>
      <c r="O314" s="145"/>
    </row>
    <row r="315" spans="1:15" ht="15.95" customHeight="1">
      <c r="A315" s="334"/>
      <c r="B315" s="336"/>
      <c r="C315" s="36" t="s">
        <v>6</v>
      </c>
      <c r="D315" s="37" t="s">
        <v>1</v>
      </c>
      <c r="E315" s="37" t="s">
        <v>7</v>
      </c>
      <c r="F315" s="38" t="s">
        <v>8</v>
      </c>
      <c r="G315" s="39" t="s">
        <v>6</v>
      </c>
      <c r="H315" s="37" t="s">
        <v>1</v>
      </c>
      <c r="I315" s="37" t="s">
        <v>7</v>
      </c>
      <c r="J315" s="37" t="s">
        <v>8</v>
      </c>
      <c r="K315" s="332"/>
      <c r="L315" s="40"/>
      <c r="N315" s="144"/>
      <c r="O315" s="145"/>
    </row>
    <row r="316" spans="1:15" ht="24" customHeight="1">
      <c r="A316" s="170" t="s">
        <v>258</v>
      </c>
      <c r="B316" s="171"/>
      <c r="C316" s="172"/>
      <c r="D316" s="173"/>
      <c r="E316" s="174"/>
      <c r="F316" s="175"/>
      <c r="G316" s="43"/>
      <c r="H316" s="7"/>
      <c r="I316" s="44"/>
      <c r="J316" s="45"/>
      <c r="K316" s="11"/>
      <c r="L316" s="11"/>
      <c r="N316" s="144"/>
      <c r="O316" s="145"/>
    </row>
    <row r="317" spans="1:15" ht="24" customHeight="1">
      <c r="A317" s="170"/>
      <c r="B317" s="171"/>
      <c r="C317" s="172"/>
      <c r="D317" s="173"/>
      <c r="E317" s="174"/>
      <c r="F317" s="175"/>
      <c r="G317" s="20"/>
      <c r="H317" s="7"/>
      <c r="I317" s="46"/>
      <c r="J317" s="46"/>
      <c r="K317" s="143"/>
      <c r="L317" s="11"/>
      <c r="N317" s="144"/>
      <c r="O317" s="145"/>
    </row>
    <row r="318" spans="1:15" ht="24" customHeight="1">
      <c r="A318" s="177" t="s">
        <v>49</v>
      </c>
      <c r="B318" s="171"/>
      <c r="C318" s="172"/>
      <c r="D318" s="173"/>
      <c r="E318" s="174"/>
      <c r="F318" s="175">
        <f>SUM(F246:F263,F268:F287,F292:F311)</f>
        <v>0</v>
      </c>
      <c r="G318" s="20"/>
      <c r="H318" s="7"/>
      <c r="I318" s="46"/>
      <c r="J318" s="46"/>
      <c r="K318" s="19"/>
      <c r="L318" s="11"/>
      <c r="N318" s="144"/>
      <c r="O318" s="145"/>
    </row>
    <row r="319" spans="1:15" ht="24" customHeight="1">
      <c r="A319" s="176"/>
      <c r="B319" s="171"/>
      <c r="C319" s="172"/>
      <c r="D319" s="173"/>
      <c r="E319" s="174"/>
      <c r="F319" s="175"/>
      <c r="G319" s="20"/>
      <c r="H319" s="7"/>
      <c r="I319" s="46"/>
      <c r="J319" s="46"/>
      <c r="K319" s="19"/>
      <c r="L319" s="11"/>
      <c r="N319" s="144"/>
      <c r="O319" s="145"/>
    </row>
    <row r="320" spans="1:15" ht="24" customHeight="1">
      <c r="A320" s="176" t="s">
        <v>363</v>
      </c>
      <c r="B320" s="171"/>
      <c r="C320" s="172"/>
      <c r="D320" s="173"/>
      <c r="E320" s="174"/>
      <c r="F320" s="175"/>
      <c r="G320" s="20"/>
      <c r="H320" s="7"/>
      <c r="I320" s="46"/>
      <c r="J320" s="46"/>
      <c r="K320" s="143"/>
      <c r="L320" s="11"/>
      <c r="N320" s="144"/>
      <c r="O320" s="145"/>
    </row>
    <row r="321" spans="1:15" ht="24" customHeight="1">
      <c r="A321" s="180" t="s">
        <v>364</v>
      </c>
      <c r="B321" s="171" t="s">
        <v>259</v>
      </c>
      <c r="C321" s="172"/>
      <c r="D321" s="173"/>
      <c r="E321" s="174"/>
      <c r="F321" s="175"/>
      <c r="G321" s="20"/>
      <c r="H321" s="7"/>
      <c r="I321" s="9"/>
      <c r="J321" s="46"/>
      <c r="K321" s="143"/>
      <c r="L321" s="11"/>
      <c r="N321" s="144"/>
      <c r="O321" s="145"/>
    </row>
    <row r="322" spans="1:15" ht="24" customHeight="1">
      <c r="A322" s="170" t="s">
        <v>260</v>
      </c>
      <c r="B322" s="171" t="s">
        <v>261</v>
      </c>
      <c r="C322" s="172">
        <v>78.5</v>
      </c>
      <c r="D322" s="173" t="s">
        <v>74</v>
      </c>
      <c r="E322" s="174"/>
      <c r="F322" s="175">
        <f>ROUNDDOWN(C322*E322,)</f>
        <v>0</v>
      </c>
      <c r="G322" s="20"/>
      <c r="H322" s="7"/>
      <c r="I322" s="9"/>
      <c r="J322" s="46"/>
      <c r="K322" s="167"/>
      <c r="L322" s="11"/>
      <c r="N322" s="144"/>
      <c r="O322" s="145"/>
    </row>
    <row r="323" spans="1:15" ht="24" customHeight="1">
      <c r="A323" s="170" t="s">
        <v>262</v>
      </c>
      <c r="B323" s="171" t="s">
        <v>261</v>
      </c>
      <c r="C323" s="172">
        <v>979.1</v>
      </c>
      <c r="D323" s="173" t="s">
        <v>74</v>
      </c>
      <c r="E323" s="174"/>
      <c r="F323" s="175">
        <f>ROUNDDOWN(C323*E323,)</f>
        <v>0</v>
      </c>
      <c r="G323" s="20"/>
      <c r="H323" s="7"/>
      <c r="I323" s="91"/>
      <c r="J323" s="46"/>
      <c r="K323" s="167"/>
      <c r="L323" s="11"/>
      <c r="N323" s="144"/>
      <c r="O323" s="145"/>
    </row>
    <row r="324" spans="1:15" ht="24" customHeight="1">
      <c r="A324" s="170" t="s">
        <v>263</v>
      </c>
      <c r="B324" s="171" t="s">
        <v>261</v>
      </c>
      <c r="C324" s="172">
        <v>62.6</v>
      </c>
      <c r="D324" s="173" t="s">
        <v>74</v>
      </c>
      <c r="E324" s="174"/>
      <c r="F324" s="175">
        <f>ROUNDDOWN(C324*E324,)</f>
        <v>0</v>
      </c>
      <c r="G324" s="20"/>
      <c r="H324" s="7"/>
      <c r="I324" s="91"/>
      <c r="J324" s="46"/>
      <c r="K324" s="167"/>
      <c r="L324" s="11"/>
      <c r="N324" s="144"/>
      <c r="O324" s="145"/>
    </row>
    <row r="325" spans="1:15" ht="24" customHeight="1">
      <c r="A325" s="177"/>
      <c r="B325" s="171"/>
      <c r="C325" s="172"/>
      <c r="D325" s="173"/>
      <c r="E325" s="174"/>
      <c r="F325" s="175"/>
      <c r="G325" s="20"/>
      <c r="H325" s="7"/>
      <c r="I325" s="91"/>
      <c r="J325" s="46"/>
      <c r="K325" s="143"/>
      <c r="L325" s="11"/>
      <c r="N325" s="144"/>
      <c r="O325" s="145"/>
    </row>
    <row r="326" spans="1:15" ht="24" customHeight="1">
      <c r="A326" s="177" t="s">
        <v>264</v>
      </c>
      <c r="B326" s="171"/>
      <c r="C326" s="172"/>
      <c r="D326" s="173"/>
      <c r="E326" s="174"/>
      <c r="F326" s="175">
        <f>SUM(F322:F325)</f>
        <v>0</v>
      </c>
      <c r="G326" s="20"/>
      <c r="H326" s="7"/>
      <c r="I326" s="9"/>
      <c r="J326" s="46"/>
      <c r="K326" s="19"/>
      <c r="L326" s="11"/>
    </row>
    <row r="327" spans="1:15" ht="24" customHeight="1">
      <c r="A327" s="210" t="s">
        <v>385</v>
      </c>
      <c r="B327" s="171" t="s">
        <v>265</v>
      </c>
      <c r="C327" s="172"/>
      <c r="D327" s="173"/>
      <c r="E327" s="174"/>
      <c r="F327" s="175"/>
      <c r="G327" s="20"/>
      <c r="H327" s="7"/>
      <c r="I327" s="9"/>
      <c r="J327" s="46"/>
      <c r="K327" s="19"/>
      <c r="L327" s="11"/>
    </row>
    <row r="328" spans="1:15" ht="24" customHeight="1">
      <c r="A328" s="170" t="s">
        <v>266</v>
      </c>
      <c r="B328" s="171" t="s">
        <v>267</v>
      </c>
      <c r="C328" s="172">
        <v>15</v>
      </c>
      <c r="D328" s="173" t="s">
        <v>47</v>
      </c>
      <c r="E328" s="174"/>
      <c r="F328" s="175">
        <f>ROUNDDOWN(C328*E328,)</f>
        <v>0</v>
      </c>
      <c r="G328" s="20"/>
      <c r="H328" s="7"/>
      <c r="I328" s="9"/>
      <c r="J328" s="46"/>
      <c r="K328" s="167"/>
      <c r="L328" s="11"/>
    </row>
    <row r="329" spans="1:15" ht="24" customHeight="1">
      <c r="A329" s="170" t="s">
        <v>268</v>
      </c>
      <c r="B329" s="171" t="s">
        <v>269</v>
      </c>
      <c r="C329" s="172">
        <v>15</v>
      </c>
      <c r="D329" s="173" t="s">
        <v>47</v>
      </c>
      <c r="E329" s="174"/>
      <c r="F329" s="175">
        <f>ROUNDDOWN(C329*E329,)</f>
        <v>0</v>
      </c>
      <c r="G329" s="20"/>
      <c r="H329" s="7"/>
      <c r="I329" s="9"/>
      <c r="J329" s="46"/>
      <c r="K329" s="167"/>
      <c r="L329" s="11"/>
    </row>
    <row r="330" spans="1:15" ht="24" customHeight="1">
      <c r="A330" s="176"/>
      <c r="B330" s="171"/>
      <c r="C330" s="172"/>
      <c r="D330" s="173"/>
      <c r="E330" s="174"/>
      <c r="F330" s="175"/>
      <c r="G330" s="20"/>
      <c r="H330" s="7"/>
      <c r="I330" s="9"/>
      <c r="J330" s="46"/>
      <c r="K330" s="19"/>
      <c r="L330" s="11"/>
    </row>
    <row r="331" spans="1:15" ht="24" customHeight="1">
      <c r="A331" s="177" t="s">
        <v>264</v>
      </c>
      <c r="B331" s="171"/>
      <c r="C331" s="172"/>
      <c r="D331" s="173"/>
      <c r="E331" s="174"/>
      <c r="F331" s="175">
        <f>SUM(F328:F330)</f>
        <v>0</v>
      </c>
      <c r="G331" s="20"/>
      <c r="H331" s="7"/>
      <c r="I331" s="9"/>
      <c r="J331" s="46">
        <f>ROUNDDOWN(G331*I331,0)</f>
        <v>0</v>
      </c>
      <c r="K331" s="19"/>
      <c r="L331" s="11"/>
    </row>
    <row r="332" spans="1:15" ht="24" customHeight="1">
      <c r="A332" s="210" t="s">
        <v>365</v>
      </c>
      <c r="B332" s="171" t="s">
        <v>259</v>
      </c>
      <c r="C332" s="172"/>
      <c r="D332" s="173"/>
      <c r="E332" s="174">
        <v>0</v>
      </c>
      <c r="F332" s="175"/>
      <c r="G332" s="20"/>
      <c r="H332" s="7"/>
      <c r="I332" s="9"/>
      <c r="J332" s="46">
        <f>ROUNDDOWN(G332*I332,0)</f>
        <v>0</v>
      </c>
      <c r="K332" s="19"/>
      <c r="L332" s="11"/>
    </row>
    <row r="333" spans="1:15" ht="24" customHeight="1">
      <c r="A333" s="170" t="s">
        <v>270</v>
      </c>
      <c r="B333" s="171"/>
      <c r="C333" s="172">
        <v>217</v>
      </c>
      <c r="D333" s="173" t="s">
        <v>41</v>
      </c>
      <c r="E333" s="174"/>
      <c r="F333" s="175">
        <f>ROUNDDOWN(C333*E333,)</f>
        <v>0</v>
      </c>
      <c r="G333" s="20"/>
      <c r="H333" s="7"/>
      <c r="I333" s="9"/>
      <c r="J333" s="46">
        <f>ROUNDDOWN(G333*I333,0)</f>
        <v>0</v>
      </c>
      <c r="K333" s="167"/>
      <c r="L333" s="11"/>
    </row>
    <row r="334" spans="1:15" ht="24" customHeight="1">
      <c r="A334" s="170" t="s">
        <v>271</v>
      </c>
      <c r="B334" s="171" t="s">
        <v>272</v>
      </c>
      <c r="C334" s="172">
        <v>378.2</v>
      </c>
      <c r="D334" s="173" t="s">
        <v>74</v>
      </c>
      <c r="E334" s="174"/>
      <c r="F334" s="175">
        <f>ROUNDDOWN(C334*E334,)</f>
        <v>0</v>
      </c>
      <c r="G334" s="83"/>
      <c r="H334" s="49"/>
      <c r="I334" s="9"/>
      <c r="J334" s="46"/>
      <c r="K334" s="167"/>
      <c r="L334" s="11"/>
    </row>
    <row r="335" spans="1:15" ht="24" customHeight="1">
      <c r="A335" s="182" t="s">
        <v>273</v>
      </c>
      <c r="B335" s="183" t="s">
        <v>274</v>
      </c>
      <c r="C335" s="184">
        <v>1</v>
      </c>
      <c r="D335" s="185" t="s">
        <v>0</v>
      </c>
      <c r="E335" s="186"/>
      <c r="F335" s="187"/>
      <c r="G335" s="56"/>
      <c r="H335" s="57"/>
      <c r="I335" s="58"/>
      <c r="J335" s="59"/>
      <c r="K335" s="168"/>
      <c r="L335" s="71"/>
    </row>
    <row r="336" spans="1:15" ht="24" customHeight="1">
      <c r="A336" s="151"/>
      <c r="B336" s="84"/>
      <c r="C336" s="85"/>
      <c r="D336" s="86"/>
      <c r="E336" s="87"/>
      <c r="F336" s="88"/>
      <c r="G336" s="66"/>
      <c r="H336" s="89"/>
      <c r="I336" s="90"/>
      <c r="J336" s="64"/>
      <c r="K336" s="74"/>
      <c r="L336" s="74"/>
    </row>
    <row r="337" spans="1:15" ht="39.950000000000003" customHeight="1">
      <c r="A337" s="31" t="str">
        <f>A169</f>
        <v>内訳書</v>
      </c>
      <c r="B337" s="29"/>
      <c r="C337" s="30"/>
      <c r="D337" s="31"/>
      <c r="E337" s="28"/>
      <c r="F337" s="28"/>
      <c r="G337" s="28"/>
      <c r="H337" s="28"/>
      <c r="I337" s="28"/>
      <c r="J337" s="28"/>
      <c r="K337" s="138">
        <f>K313+1</f>
        <v>15</v>
      </c>
      <c r="L337" s="32" t="s">
        <v>32</v>
      </c>
      <c r="N337" s="144"/>
      <c r="O337" s="145"/>
    </row>
    <row r="338" spans="1:15" ht="15.95" customHeight="1">
      <c r="A338" s="333" t="s">
        <v>2</v>
      </c>
      <c r="B338" s="335" t="s">
        <v>33</v>
      </c>
      <c r="C338" s="337" t="s">
        <v>3</v>
      </c>
      <c r="D338" s="338"/>
      <c r="E338" s="339"/>
      <c r="F338" s="33"/>
      <c r="G338" s="340" t="s">
        <v>4</v>
      </c>
      <c r="H338" s="338"/>
      <c r="I338" s="339"/>
      <c r="J338" s="34"/>
      <c r="K338" s="331" t="s">
        <v>34</v>
      </c>
      <c r="L338" s="35"/>
      <c r="N338" s="144"/>
      <c r="O338" s="145"/>
    </row>
    <row r="339" spans="1:15" ht="15.95" customHeight="1">
      <c r="A339" s="334"/>
      <c r="B339" s="336"/>
      <c r="C339" s="36" t="s">
        <v>6</v>
      </c>
      <c r="D339" s="37" t="s">
        <v>1</v>
      </c>
      <c r="E339" s="37" t="s">
        <v>7</v>
      </c>
      <c r="F339" s="38" t="s">
        <v>8</v>
      </c>
      <c r="G339" s="39" t="s">
        <v>6</v>
      </c>
      <c r="H339" s="37" t="s">
        <v>1</v>
      </c>
      <c r="I339" s="37" t="s">
        <v>7</v>
      </c>
      <c r="J339" s="37" t="s">
        <v>8</v>
      </c>
      <c r="K339" s="332"/>
      <c r="L339" s="40"/>
      <c r="N339" s="144"/>
      <c r="O339" s="145"/>
    </row>
    <row r="340" spans="1:15" ht="24" customHeight="1">
      <c r="A340" s="170" t="s">
        <v>275</v>
      </c>
      <c r="B340" s="171" t="s">
        <v>276</v>
      </c>
      <c r="C340" s="172">
        <v>2259.1999999999998</v>
      </c>
      <c r="D340" s="173" t="s">
        <v>74</v>
      </c>
      <c r="E340" s="174"/>
      <c r="F340" s="175">
        <f>ROUNDDOWN(C340*E340,)</f>
        <v>0</v>
      </c>
      <c r="G340" s="43"/>
      <c r="H340" s="7"/>
      <c r="I340" s="44"/>
      <c r="J340" s="45"/>
      <c r="K340" s="167"/>
      <c r="L340" s="11"/>
      <c r="N340" s="144"/>
      <c r="O340" s="145"/>
    </row>
    <row r="341" spans="1:15" ht="24" customHeight="1">
      <c r="A341" s="170" t="s">
        <v>277</v>
      </c>
      <c r="B341" s="204" t="s">
        <v>278</v>
      </c>
      <c r="C341" s="172">
        <v>2259.1999999999998</v>
      </c>
      <c r="D341" s="173" t="s">
        <v>74</v>
      </c>
      <c r="E341" s="174"/>
      <c r="F341" s="175">
        <f>ROUNDDOWN(C341*E341,)</f>
        <v>0</v>
      </c>
      <c r="G341" s="20"/>
      <c r="H341" s="7"/>
      <c r="I341" s="46"/>
      <c r="J341" s="46"/>
      <c r="K341" s="167"/>
      <c r="L341" s="11"/>
      <c r="N341" s="144"/>
      <c r="O341" s="145"/>
    </row>
    <row r="342" spans="1:15" ht="24" customHeight="1">
      <c r="A342" s="170" t="s">
        <v>268</v>
      </c>
      <c r="B342" s="171" t="s">
        <v>279</v>
      </c>
      <c r="C342" s="172">
        <v>2259.1999999999998</v>
      </c>
      <c r="D342" s="173" t="s">
        <v>74</v>
      </c>
      <c r="E342" s="174"/>
      <c r="F342" s="175">
        <f>ROUNDDOWN(C342*E342,)</f>
        <v>0</v>
      </c>
      <c r="G342" s="20"/>
      <c r="H342" s="7"/>
      <c r="I342" s="46"/>
      <c r="J342" s="46"/>
      <c r="K342" s="167"/>
      <c r="L342" s="11"/>
      <c r="N342" s="144"/>
      <c r="O342" s="145"/>
    </row>
    <row r="343" spans="1:15" ht="24" customHeight="1">
      <c r="A343" s="170" t="s">
        <v>280</v>
      </c>
      <c r="B343" s="171"/>
      <c r="C343" s="172">
        <v>2259.1999999999998</v>
      </c>
      <c r="D343" s="173" t="s">
        <v>74</v>
      </c>
      <c r="E343" s="174"/>
      <c r="F343" s="175">
        <f>ROUNDDOWN(C343*E343,)</f>
        <v>0</v>
      </c>
      <c r="G343" s="20"/>
      <c r="H343" s="7"/>
      <c r="I343" s="46"/>
      <c r="J343" s="46"/>
      <c r="K343" s="167"/>
      <c r="L343" s="11"/>
      <c r="N343" s="144"/>
      <c r="O343" s="145"/>
    </row>
    <row r="344" spans="1:15" ht="24" customHeight="1">
      <c r="A344" s="170" t="s">
        <v>281</v>
      </c>
      <c r="B344" s="171" t="s">
        <v>282</v>
      </c>
      <c r="C344" s="172">
        <v>1</v>
      </c>
      <c r="D344" s="173" t="s">
        <v>283</v>
      </c>
      <c r="E344" s="174"/>
      <c r="F344" s="175"/>
      <c r="G344" s="20"/>
      <c r="H344" s="7"/>
      <c r="I344" s="46"/>
      <c r="J344" s="46"/>
      <c r="K344" s="167"/>
      <c r="L344" s="11"/>
      <c r="N344" s="144"/>
      <c r="O344" s="145"/>
    </row>
    <row r="345" spans="1:15" ht="24" customHeight="1">
      <c r="A345" s="170" t="s">
        <v>284</v>
      </c>
      <c r="B345" s="171" t="s">
        <v>285</v>
      </c>
      <c r="C345" s="172">
        <v>2259.1999999999998</v>
      </c>
      <c r="D345" s="173" t="s">
        <v>74</v>
      </c>
      <c r="E345" s="174"/>
      <c r="F345" s="175">
        <f>ROUNDDOWN(C345*E345,)</f>
        <v>0</v>
      </c>
      <c r="G345" s="20"/>
      <c r="H345" s="7"/>
      <c r="I345" s="9"/>
      <c r="J345" s="46"/>
      <c r="K345" s="167"/>
      <c r="L345" s="11"/>
      <c r="N345" s="144"/>
      <c r="O345" s="145"/>
    </row>
    <row r="346" spans="1:15" ht="24" customHeight="1">
      <c r="A346" s="170" t="s">
        <v>286</v>
      </c>
      <c r="B346" s="171"/>
      <c r="C346" s="172">
        <v>1</v>
      </c>
      <c r="D346" s="173" t="s">
        <v>283</v>
      </c>
      <c r="E346" s="174"/>
      <c r="F346" s="175"/>
      <c r="G346" s="20"/>
      <c r="H346" s="7"/>
      <c r="I346" s="9"/>
      <c r="J346" s="46"/>
      <c r="K346" s="167"/>
      <c r="L346" s="11"/>
      <c r="N346" s="144"/>
      <c r="O346" s="145"/>
    </row>
    <row r="347" spans="1:15" ht="24" customHeight="1">
      <c r="A347" s="170" t="s">
        <v>287</v>
      </c>
      <c r="B347" s="171"/>
      <c r="C347" s="172">
        <v>1</v>
      </c>
      <c r="D347" s="173" t="s">
        <v>0</v>
      </c>
      <c r="E347" s="174"/>
      <c r="F347" s="175"/>
      <c r="G347" s="20"/>
      <c r="H347" s="7"/>
      <c r="I347" s="91"/>
      <c r="J347" s="46"/>
      <c r="K347" s="167"/>
      <c r="L347" s="11"/>
      <c r="N347" s="144"/>
      <c r="O347" s="145"/>
    </row>
    <row r="348" spans="1:15" ht="24" customHeight="1">
      <c r="A348" s="176"/>
      <c r="B348" s="171"/>
      <c r="C348" s="172"/>
      <c r="D348" s="173"/>
      <c r="E348" s="174"/>
      <c r="F348" s="175"/>
      <c r="G348" s="20"/>
      <c r="H348" s="7"/>
      <c r="I348" s="91"/>
      <c r="J348" s="46"/>
      <c r="K348" s="19"/>
      <c r="L348" s="11"/>
      <c r="N348" s="144"/>
      <c r="O348" s="145"/>
    </row>
    <row r="349" spans="1:15" ht="24" customHeight="1">
      <c r="A349" s="177" t="s">
        <v>264</v>
      </c>
      <c r="B349" s="171"/>
      <c r="C349" s="172"/>
      <c r="D349" s="173"/>
      <c r="E349" s="174"/>
      <c r="F349" s="175">
        <f>SUM(F333:F335,F340:F348)</f>
        <v>0</v>
      </c>
      <c r="G349" s="20"/>
      <c r="H349" s="7"/>
      <c r="I349" s="91"/>
      <c r="J349" s="46"/>
      <c r="K349" s="143"/>
      <c r="L349" s="11"/>
      <c r="N349" s="144"/>
      <c r="O349" s="145"/>
    </row>
    <row r="350" spans="1:15" ht="24" customHeight="1">
      <c r="A350" s="176" t="s">
        <v>366</v>
      </c>
      <c r="B350" s="171" t="s">
        <v>259</v>
      </c>
      <c r="C350" s="172"/>
      <c r="D350" s="173"/>
      <c r="E350" s="174"/>
      <c r="F350" s="175"/>
      <c r="G350" s="20"/>
      <c r="H350" s="7"/>
      <c r="I350" s="9"/>
      <c r="J350" s="46"/>
      <c r="K350" s="19"/>
      <c r="L350" s="11"/>
    </row>
    <row r="351" spans="1:15" ht="24" customHeight="1">
      <c r="A351" s="170" t="s">
        <v>288</v>
      </c>
      <c r="B351" s="171" t="s">
        <v>261</v>
      </c>
      <c r="C351" s="172">
        <v>28</v>
      </c>
      <c r="D351" s="173" t="s">
        <v>74</v>
      </c>
      <c r="E351" s="174"/>
      <c r="F351" s="175">
        <f>ROUNDDOWN(C351*E351,)</f>
        <v>0</v>
      </c>
      <c r="G351" s="20"/>
      <c r="H351" s="7"/>
      <c r="I351" s="9"/>
      <c r="J351" s="46"/>
      <c r="K351" s="167"/>
      <c r="L351" s="11"/>
    </row>
    <row r="352" spans="1:15" ht="24" customHeight="1">
      <c r="A352" s="170" t="s">
        <v>289</v>
      </c>
      <c r="B352" s="171" t="s">
        <v>261</v>
      </c>
      <c r="C352" s="172">
        <v>66.099999999999994</v>
      </c>
      <c r="D352" s="173" t="s">
        <v>74</v>
      </c>
      <c r="E352" s="174"/>
      <c r="F352" s="175">
        <f>ROUNDDOWN(C352*E352,)</f>
        <v>0</v>
      </c>
      <c r="G352" s="20"/>
      <c r="H352" s="7"/>
      <c r="I352" s="9"/>
      <c r="J352" s="46"/>
      <c r="K352" s="167"/>
      <c r="L352" s="11"/>
    </row>
    <row r="353" spans="1:15" ht="24" customHeight="1">
      <c r="A353" s="176"/>
      <c r="B353" s="171"/>
      <c r="C353" s="172"/>
      <c r="D353" s="173"/>
      <c r="E353" s="174"/>
      <c r="F353" s="175"/>
      <c r="G353" s="20"/>
      <c r="H353" s="7"/>
      <c r="I353" s="9"/>
      <c r="J353" s="46"/>
      <c r="K353" s="19"/>
      <c r="L353" s="11"/>
    </row>
    <row r="354" spans="1:15" ht="24" customHeight="1">
      <c r="A354" s="177" t="s">
        <v>264</v>
      </c>
      <c r="B354" s="171"/>
      <c r="C354" s="172"/>
      <c r="D354" s="173"/>
      <c r="E354" s="174"/>
      <c r="F354" s="175">
        <f>SUM(F351:F353)</f>
        <v>0</v>
      </c>
      <c r="G354" s="20"/>
      <c r="H354" s="7"/>
      <c r="I354" s="9"/>
      <c r="J354" s="46"/>
      <c r="K354" s="19"/>
      <c r="L354" s="11"/>
    </row>
    <row r="355" spans="1:15" ht="24" customHeight="1">
      <c r="A355" s="210" t="s">
        <v>367</v>
      </c>
      <c r="B355" s="171" t="s">
        <v>259</v>
      </c>
      <c r="C355" s="172"/>
      <c r="D355" s="173"/>
      <c r="E355" s="174"/>
      <c r="F355" s="175"/>
      <c r="G355" s="20"/>
      <c r="H355" s="7"/>
      <c r="I355" s="9"/>
      <c r="J355" s="46">
        <f>ROUNDDOWN(G355*I355,0)</f>
        <v>0</v>
      </c>
      <c r="K355" s="19"/>
      <c r="L355" s="11"/>
    </row>
    <row r="356" spans="1:15" ht="24" customHeight="1">
      <c r="A356" s="170" t="s">
        <v>270</v>
      </c>
      <c r="B356" s="171"/>
      <c r="C356" s="172">
        <v>118</v>
      </c>
      <c r="D356" s="173" t="s">
        <v>41</v>
      </c>
      <c r="E356" s="174"/>
      <c r="F356" s="175">
        <f>ROUNDDOWN(C356*E356,)</f>
        <v>0</v>
      </c>
      <c r="G356" s="20"/>
      <c r="H356" s="7"/>
      <c r="I356" s="9"/>
      <c r="J356" s="46">
        <f>ROUNDDOWN(G356*I356,0)</f>
        <v>0</v>
      </c>
      <c r="K356" s="167"/>
      <c r="L356" s="11"/>
    </row>
    <row r="357" spans="1:15" ht="24" customHeight="1">
      <c r="A357" s="170" t="s">
        <v>290</v>
      </c>
      <c r="B357" s="171" t="s">
        <v>272</v>
      </c>
      <c r="C357" s="172">
        <v>145.9</v>
      </c>
      <c r="D357" s="173" t="s">
        <v>74</v>
      </c>
      <c r="E357" s="174"/>
      <c r="F357" s="175">
        <f>ROUNDDOWN(C357*E357,)</f>
        <v>0</v>
      </c>
      <c r="G357" s="20"/>
      <c r="H357" s="7"/>
      <c r="I357" s="9"/>
      <c r="J357" s="46">
        <f>ROUNDDOWN(G357*I357,0)</f>
        <v>0</v>
      </c>
      <c r="K357" s="167"/>
      <c r="L357" s="11"/>
    </row>
    <row r="358" spans="1:15" ht="24" customHeight="1">
      <c r="A358" s="170" t="s">
        <v>273</v>
      </c>
      <c r="B358" s="171" t="s">
        <v>274</v>
      </c>
      <c r="C358" s="172">
        <v>1</v>
      </c>
      <c r="D358" s="173" t="s">
        <v>0</v>
      </c>
      <c r="E358" s="174"/>
      <c r="F358" s="175"/>
      <c r="G358" s="83"/>
      <c r="H358" s="49"/>
      <c r="I358" s="9"/>
      <c r="J358" s="46"/>
      <c r="K358" s="167"/>
      <c r="L358" s="11"/>
    </row>
    <row r="359" spans="1:15" ht="24" customHeight="1">
      <c r="A359" s="182" t="s">
        <v>275</v>
      </c>
      <c r="B359" s="183" t="s">
        <v>276</v>
      </c>
      <c r="C359" s="184">
        <v>512.4</v>
      </c>
      <c r="D359" s="185" t="s">
        <v>74</v>
      </c>
      <c r="E359" s="186"/>
      <c r="F359" s="187">
        <f>ROUNDDOWN(C359*E359,)</f>
        <v>0</v>
      </c>
      <c r="G359" s="56"/>
      <c r="H359" s="57"/>
      <c r="I359" s="58"/>
      <c r="J359" s="59"/>
      <c r="K359" s="168"/>
      <c r="L359" s="71"/>
    </row>
    <row r="360" spans="1:15" ht="24" customHeight="1">
      <c r="A360" s="151"/>
      <c r="B360" s="84"/>
      <c r="C360" s="85"/>
      <c r="D360" s="86"/>
      <c r="E360" s="87"/>
      <c r="F360" s="88"/>
      <c r="G360" s="66"/>
      <c r="H360" s="89"/>
      <c r="I360" s="90"/>
      <c r="J360" s="64"/>
      <c r="K360" s="74"/>
      <c r="L360" s="74"/>
    </row>
    <row r="361" spans="1:15" ht="39.950000000000003" customHeight="1">
      <c r="A361" s="31" t="str">
        <f>A193</f>
        <v>内訳書</v>
      </c>
      <c r="B361" s="29"/>
      <c r="C361" s="30"/>
      <c r="D361" s="31"/>
      <c r="E361" s="28"/>
      <c r="F361" s="28"/>
      <c r="G361" s="28"/>
      <c r="H361" s="28"/>
      <c r="I361" s="28"/>
      <c r="J361" s="28"/>
      <c r="K361" s="138">
        <f>K337+1</f>
        <v>16</v>
      </c>
      <c r="L361" s="32" t="s">
        <v>32</v>
      </c>
      <c r="N361" s="144"/>
      <c r="O361" s="145"/>
    </row>
    <row r="362" spans="1:15" ht="15.95" customHeight="1">
      <c r="A362" s="333" t="s">
        <v>2</v>
      </c>
      <c r="B362" s="335" t="s">
        <v>33</v>
      </c>
      <c r="C362" s="337" t="s">
        <v>3</v>
      </c>
      <c r="D362" s="338"/>
      <c r="E362" s="339"/>
      <c r="F362" s="33"/>
      <c r="G362" s="340" t="s">
        <v>4</v>
      </c>
      <c r="H362" s="338"/>
      <c r="I362" s="339"/>
      <c r="J362" s="34"/>
      <c r="K362" s="331" t="s">
        <v>34</v>
      </c>
      <c r="L362" s="35"/>
      <c r="N362" s="144"/>
      <c r="O362" s="145"/>
    </row>
    <row r="363" spans="1:15" ht="15.95" customHeight="1">
      <c r="A363" s="334"/>
      <c r="B363" s="336"/>
      <c r="C363" s="36" t="s">
        <v>6</v>
      </c>
      <c r="D363" s="37" t="s">
        <v>1</v>
      </c>
      <c r="E363" s="37" t="s">
        <v>7</v>
      </c>
      <c r="F363" s="38" t="s">
        <v>8</v>
      </c>
      <c r="G363" s="39" t="s">
        <v>6</v>
      </c>
      <c r="H363" s="37" t="s">
        <v>1</v>
      </c>
      <c r="I363" s="37" t="s">
        <v>7</v>
      </c>
      <c r="J363" s="37" t="s">
        <v>8</v>
      </c>
      <c r="K363" s="332"/>
      <c r="L363" s="40"/>
      <c r="N363" s="144"/>
      <c r="O363" s="145"/>
    </row>
    <row r="364" spans="1:15" ht="24" customHeight="1">
      <c r="A364" s="170" t="s">
        <v>277</v>
      </c>
      <c r="B364" s="204" t="s">
        <v>278</v>
      </c>
      <c r="C364" s="172">
        <v>512.4</v>
      </c>
      <c r="D364" s="173" t="s">
        <v>74</v>
      </c>
      <c r="E364" s="174"/>
      <c r="F364" s="175">
        <f>ROUNDDOWN(C364*E364,)</f>
        <v>0</v>
      </c>
      <c r="G364" s="43"/>
      <c r="H364" s="7"/>
      <c r="I364" s="44"/>
      <c r="J364" s="45"/>
      <c r="K364" s="167"/>
      <c r="L364" s="11"/>
      <c r="N364" s="144"/>
      <c r="O364" s="145"/>
    </row>
    <row r="365" spans="1:15" ht="24" customHeight="1">
      <c r="A365" s="170" t="s">
        <v>268</v>
      </c>
      <c r="B365" s="171" t="s">
        <v>279</v>
      </c>
      <c r="C365" s="172">
        <v>512.4</v>
      </c>
      <c r="D365" s="173" t="s">
        <v>74</v>
      </c>
      <c r="E365" s="174"/>
      <c r="F365" s="175">
        <f>ROUNDDOWN(C365*E365,)</f>
        <v>0</v>
      </c>
      <c r="G365" s="20"/>
      <c r="H365" s="7"/>
      <c r="I365" s="46"/>
      <c r="J365" s="46"/>
      <c r="K365" s="167"/>
      <c r="L365" s="11"/>
      <c r="N365" s="144"/>
      <c r="O365" s="145"/>
    </row>
    <row r="366" spans="1:15" ht="24" customHeight="1">
      <c r="A366" s="170" t="s">
        <v>280</v>
      </c>
      <c r="B366" s="171"/>
      <c r="C366" s="172">
        <v>512.4</v>
      </c>
      <c r="D366" s="173" t="s">
        <v>74</v>
      </c>
      <c r="E366" s="174"/>
      <c r="F366" s="175">
        <f>ROUNDDOWN(C366*E366,)</f>
        <v>0</v>
      </c>
      <c r="G366" s="20"/>
      <c r="H366" s="7"/>
      <c r="I366" s="46"/>
      <c r="J366" s="46"/>
      <c r="K366" s="167"/>
      <c r="L366" s="11"/>
      <c r="N366" s="144"/>
      <c r="O366" s="145"/>
    </row>
    <row r="367" spans="1:15" ht="24" customHeight="1">
      <c r="A367" s="170" t="s">
        <v>281</v>
      </c>
      <c r="B367" s="171" t="s">
        <v>282</v>
      </c>
      <c r="C367" s="172">
        <v>1</v>
      </c>
      <c r="D367" s="173" t="s">
        <v>283</v>
      </c>
      <c r="E367" s="174"/>
      <c r="F367" s="175"/>
      <c r="G367" s="20"/>
      <c r="H367" s="7"/>
      <c r="I367" s="46"/>
      <c r="J367" s="46"/>
      <c r="K367" s="167"/>
      <c r="L367" s="11"/>
      <c r="N367" s="144"/>
      <c r="O367" s="145"/>
    </row>
    <row r="368" spans="1:15" ht="24" customHeight="1">
      <c r="A368" s="170" t="s">
        <v>284</v>
      </c>
      <c r="B368" s="171" t="s">
        <v>285</v>
      </c>
      <c r="C368" s="172">
        <v>512.4</v>
      </c>
      <c r="D368" s="173" t="s">
        <v>74</v>
      </c>
      <c r="E368" s="174"/>
      <c r="F368" s="175">
        <f>ROUNDDOWN(C368*E368,)</f>
        <v>0</v>
      </c>
      <c r="G368" s="20"/>
      <c r="H368" s="7"/>
      <c r="I368" s="46"/>
      <c r="J368" s="46"/>
      <c r="K368" s="167"/>
      <c r="L368" s="11"/>
      <c r="N368" s="144"/>
      <c r="O368" s="145"/>
    </row>
    <row r="369" spans="1:15" ht="24" customHeight="1">
      <c r="A369" s="170" t="s">
        <v>286</v>
      </c>
      <c r="B369" s="171"/>
      <c r="C369" s="172">
        <v>1</v>
      </c>
      <c r="D369" s="173" t="s">
        <v>283</v>
      </c>
      <c r="E369" s="174"/>
      <c r="F369" s="175"/>
      <c r="G369" s="20"/>
      <c r="H369" s="7"/>
      <c r="I369" s="9"/>
      <c r="J369" s="46"/>
      <c r="K369" s="167"/>
      <c r="L369" s="11"/>
      <c r="N369" s="144"/>
      <c r="O369" s="145"/>
    </row>
    <row r="370" spans="1:15" ht="24" customHeight="1">
      <c r="A370" s="176"/>
      <c r="B370" s="171"/>
      <c r="C370" s="172"/>
      <c r="D370" s="173"/>
      <c r="E370" s="174"/>
      <c r="F370" s="175"/>
      <c r="G370" s="20"/>
      <c r="H370" s="7"/>
      <c r="I370" s="9"/>
      <c r="J370" s="46"/>
      <c r="K370" s="143"/>
      <c r="L370" s="11"/>
      <c r="N370" s="144"/>
      <c r="O370" s="145"/>
    </row>
    <row r="371" spans="1:15" ht="24" customHeight="1">
      <c r="A371" s="177" t="s">
        <v>264</v>
      </c>
      <c r="B371" s="171"/>
      <c r="C371" s="172"/>
      <c r="D371" s="173"/>
      <c r="E371" s="174"/>
      <c r="F371" s="175">
        <f>SUM(F356:F359,F364:F370)</f>
        <v>0</v>
      </c>
      <c r="G371" s="20"/>
      <c r="H371" s="7"/>
      <c r="I371" s="91"/>
      <c r="J371" s="46"/>
      <c r="K371" s="19"/>
      <c r="L371" s="11"/>
      <c r="N371" s="144"/>
      <c r="O371" s="145"/>
    </row>
    <row r="372" spans="1:15" ht="24" customHeight="1">
      <c r="A372" s="210" t="s">
        <v>368</v>
      </c>
      <c r="B372" s="171" t="s">
        <v>259</v>
      </c>
      <c r="C372" s="172"/>
      <c r="D372" s="173"/>
      <c r="E372" s="174"/>
      <c r="F372" s="175"/>
      <c r="G372" s="20"/>
      <c r="H372" s="7"/>
      <c r="I372" s="91"/>
      <c r="J372" s="46"/>
      <c r="K372" s="19"/>
      <c r="L372" s="11"/>
      <c r="N372" s="144"/>
      <c r="O372" s="145"/>
    </row>
    <row r="373" spans="1:15" ht="24" customHeight="1">
      <c r="A373" s="170" t="s">
        <v>292</v>
      </c>
      <c r="B373" s="171" t="s">
        <v>272</v>
      </c>
      <c r="C373" s="172">
        <v>62.4</v>
      </c>
      <c r="D373" s="173" t="s">
        <v>74</v>
      </c>
      <c r="E373" s="174"/>
      <c r="F373" s="175">
        <f t="shared" ref="F373:F381" si="21">ROUNDDOWN(C373*E373,)</f>
        <v>0</v>
      </c>
      <c r="G373" s="20"/>
      <c r="H373" s="7"/>
      <c r="I373" s="91"/>
      <c r="J373" s="46"/>
      <c r="K373" s="167"/>
      <c r="L373" s="11"/>
      <c r="N373" s="144"/>
      <c r="O373" s="145"/>
    </row>
    <row r="374" spans="1:15" ht="24" customHeight="1">
      <c r="A374" s="170" t="s">
        <v>293</v>
      </c>
      <c r="B374" s="171" t="s">
        <v>291</v>
      </c>
      <c r="C374" s="172">
        <v>156</v>
      </c>
      <c r="D374" s="173" t="s">
        <v>74</v>
      </c>
      <c r="E374" s="174"/>
      <c r="F374" s="175">
        <f t="shared" si="21"/>
        <v>0</v>
      </c>
      <c r="G374" s="20"/>
      <c r="H374" s="7"/>
      <c r="I374" s="9"/>
      <c r="J374" s="46"/>
      <c r="K374" s="167"/>
      <c r="L374" s="11"/>
    </row>
    <row r="375" spans="1:15" ht="24" customHeight="1">
      <c r="A375" s="170" t="s">
        <v>273</v>
      </c>
      <c r="B375" s="171" t="s">
        <v>274</v>
      </c>
      <c r="C375" s="172">
        <v>1</v>
      </c>
      <c r="D375" s="173" t="s">
        <v>0</v>
      </c>
      <c r="E375" s="174"/>
      <c r="F375" s="175"/>
      <c r="G375" s="20"/>
      <c r="H375" s="7"/>
      <c r="I375" s="9"/>
      <c r="J375" s="46"/>
      <c r="K375" s="167"/>
      <c r="L375" s="11"/>
    </row>
    <row r="376" spans="1:15" ht="24" customHeight="1">
      <c r="A376" s="170" t="s">
        <v>275</v>
      </c>
      <c r="B376" s="171" t="s">
        <v>276</v>
      </c>
      <c r="C376" s="172">
        <v>58.5</v>
      </c>
      <c r="D376" s="173" t="s">
        <v>74</v>
      </c>
      <c r="E376" s="174"/>
      <c r="F376" s="175">
        <f t="shared" si="21"/>
        <v>0</v>
      </c>
      <c r="G376" s="20"/>
      <c r="H376" s="7"/>
      <c r="I376" s="9"/>
      <c r="J376" s="46"/>
      <c r="K376" s="167"/>
      <c r="L376" s="11"/>
    </row>
    <row r="377" spans="1:15" ht="24" customHeight="1">
      <c r="A377" s="170" t="s">
        <v>277</v>
      </c>
      <c r="B377" s="204" t="s">
        <v>278</v>
      </c>
      <c r="C377" s="172">
        <v>58.5</v>
      </c>
      <c r="D377" s="173" t="s">
        <v>74</v>
      </c>
      <c r="E377" s="174"/>
      <c r="F377" s="175">
        <f t="shared" si="21"/>
        <v>0</v>
      </c>
      <c r="G377" s="20"/>
      <c r="H377" s="7"/>
      <c r="I377" s="9"/>
      <c r="J377" s="46"/>
      <c r="K377" s="167"/>
      <c r="L377" s="11"/>
    </row>
    <row r="378" spans="1:15" ht="24" customHeight="1">
      <c r="A378" s="170" t="s">
        <v>268</v>
      </c>
      <c r="B378" s="171" t="s">
        <v>279</v>
      </c>
      <c r="C378" s="172">
        <v>58.5</v>
      </c>
      <c r="D378" s="173" t="s">
        <v>74</v>
      </c>
      <c r="E378" s="174"/>
      <c r="F378" s="175">
        <f t="shared" si="21"/>
        <v>0</v>
      </c>
      <c r="G378" s="20"/>
      <c r="H378" s="7"/>
      <c r="I378" s="9"/>
      <c r="J378" s="46"/>
      <c r="K378" s="167"/>
      <c r="L378" s="11"/>
    </row>
    <row r="379" spans="1:15" ht="24" customHeight="1">
      <c r="A379" s="170" t="s">
        <v>280</v>
      </c>
      <c r="B379" s="171"/>
      <c r="C379" s="172">
        <v>58.5</v>
      </c>
      <c r="D379" s="173" t="s">
        <v>74</v>
      </c>
      <c r="E379" s="174"/>
      <c r="F379" s="175">
        <f t="shared" si="21"/>
        <v>0</v>
      </c>
      <c r="G379" s="20"/>
      <c r="H379" s="7"/>
      <c r="I379" s="9"/>
      <c r="J379" s="46">
        <f>ROUNDDOWN(G379*I379,0)</f>
        <v>0</v>
      </c>
      <c r="K379" s="167"/>
      <c r="L379" s="11"/>
    </row>
    <row r="380" spans="1:15" ht="24" customHeight="1">
      <c r="A380" s="170" t="s">
        <v>281</v>
      </c>
      <c r="B380" s="171" t="s">
        <v>282</v>
      </c>
      <c r="C380" s="172">
        <v>1</v>
      </c>
      <c r="D380" s="173" t="s">
        <v>283</v>
      </c>
      <c r="E380" s="174"/>
      <c r="F380" s="175"/>
      <c r="G380" s="20"/>
      <c r="H380" s="7"/>
      <c r="I380" s="9"/>
      <c r="J380" s="46">
        <f>ROUNDDOWN(G380*I380,0)</f>
        <v>0</v>
      </c>
      <c r="K380" s="167"/>
      <c r="L380" s="11"/>
    </row>
    <row r="381" spans="1:15" ht="24" customHeight="1">
      <c r="A381" s="170" t="s">
        <v>284</v>
      </c>
      <c r="B381" s="171" t="s">
        <v>285</v>
      </c>
      <c r="C381" s="172">
        <v>58.5</v>
      </c>
      <c r="D381" s="173" t="s">
        <v>74</v>
      </c>
      <c r="E381" s="174"/>
      <c r="F381" s="175">
        <f t="shared" si="21"/>
        <v>0</v>
      </c>
      <c r="G381" s="20"/>
      <c r="H381" s="7"/>
      <c r="I381" s="9"/>
      <c r="J381" s="46">
        <f>ROUNDDOWN(G381*I381,0)</f>
        <v>0</v>
      </c>
      <c r="K381" s="167"/>
      <c r="L381" s="11"/>
    </row>
    <row r="382" spans="1:15" ht="24" customHeight="1">
      <c r="A382" s="170" t="s">
        <v>286</v>
      </c>
      <c r="B382" s="171"/>
      <c r="C382" s="172">
        <v>1</v>
      </c>
      <c r="D382" s="173" t="s">
        <v>283</v>
      </c>
      <c r="E382" s="174"/>
      <c r="F382" s="175"/>
      <c r="G382" s="83"/>
      <c r="H382" s="49"/>
      <c r="I382" s="9"/>
      <c r="J382" s="46"/>
      <c r="K382" s="167"/>
      <c r="L382" s="11"/>
    </row>
    <row r="383" spans="1:15" ht="24" customHeight="1">
      <c r="A383" s="208"/>
      <c r="B383" s="183"/>
      <c r="C383" s="184"/>
      <c r="D383" s="185"/>
      <c r="E383" s="186"/>
      <c r="F383" s="187"/>
      <c r="G383" s="56"/>
      <c r="H383" s="57"/>
      <c r="I383" s="58"/>
      <c r="J383" s="59"/>
      <c r="K383" s="71"/>
      <c r="L383" s="71"/>
    </row>
    <row r="384" spans="1:15" ht="24" customHeight="1">
      <c r="A384" s="151"/>
      <c r="B384" s="84"/>
      <c r="C384" s="85"/>
      <c r="D384" s="86"/>
      <c r="E384" s="87"/>
      <c r="F384" s="88"/>
      <c r="G384" s="66"/>
      <c r="H384" s="89"/>
      <c r="I384" s="90"/>
      <c r="J384" s="64"/>
      <c r="K384" s="74"/>
      <c r="L384" s="74"/>
    </row>
    <row r="385" spans="1:15" ht="39.950000000000003" customHeight="1">
      <c r="A385" s="31" t="str">
        <f>A217</f>
        <v>内訳書</v>
      </c>
      <c r="B385" s="29"/>
      <c r="C385" s="30"/>
      <c r="D385" s="31"/>
      <c r="E385" s="28"/>
      <c r="F385" s="28"/>
      <c r="G385" s="28"/>
      <c r="H385" s="28"/>
      <c r="I385" s="28"/>
      <c r="J385" s="28"/>
      <c r="K385" s="138">
        <f>K361+1</f>
        <v>17</v>
      </c>
      <c r="L385" s="32" t="s">
        <v>32</v>
      </c>
      <c r="N385" s="144"/>
      <c r="O385" s="145"/>
    </row>
    <row r="386" spans="1:15" ht="15.95" customHeight="1">
      <c r="A386" s="333" t="s">
        <v>2</v>
      </c>
      <c r="B386" s="335" t="s">
        <v>33</v>
      </c>
      <c r="C386" s="337" t="s">
        <v>3</v>
      </c>
      <c r="D386" s="338"/>
      <c r="E386" s="339"/>
      <c r="F386" s="33"/>
      <c r="G386" s="340" t="s">
        <v>4</v>
      </c>
      <c r="H386" s="338"/>
      <c r="I386" s="339"/>
      <c r="J386" s="34"/>
      <c r="K386" s="331" t="s">
        <v>34</v>
      </c>
      <c r="L386" s="35"/>
      <c r="N386" s="144"/>
      <c r="O386" s="145"/>
    </row>
    <row r="387" spans="1:15" ht="15.95" customHeight="1">
      <c r="A387" s="334"/>
      <c r="B387" s="336"/>
      <c r="C387" s="36" t="s">
        <v>6</v>
      </c>
      <c r="D387" s="37" t="s">
        <v>1</v>
      </c>
      <c r="E387" s="37" t="s">
        <v>7</v>
      </c>
      <c r="F387" s="38" t="s">
        <v>8</v>
      </c>
      <c r="G387" s="39" t="s">
        <v>6</v>
      </c>
      <c r="H387" s="37" t="s">
        <v>1</v>
      </c>
      <c r="I387" s="37" t="s">
        <v>7</v>
      </c>
      <c r="J387" s="37" t="s">
        <v>8</v>
      </c>
      <c r="K387" s="332"/>
      <c r="L387" s="40"/>
      <c r="N387" s="144"/>
      <c r="O387" s="145"/>
    </row>
    <row r="388" spans="1:15" ht="24" customHeight="1">
      <c r="A388" s="177" t="s">
        <v>264</v>
      </c>
      <c r="B388" s="171"/>
      <c r="C388" s="172"/>
      <c r="D388" s="173"/>
      <c r="E388" s="174"/>
      <c r="F388" s="175">
        <f>SUM(F373:F383)</f>
        <v>0</v>
      </c>
      <c r="G388" s="43"/>
      <c r="H388" s="7"/>
      <c r="I388" s="44"/>
      <c r="J388" s="45"/>
      <c r="K388" s="11"/>
      <c r="L388" s="11"/>
      <c r="N388" s="144"/>
      <c r="O388" s="145"/>
    </row>
    <row r="389" spans="1:15" ht="24" customHeight="1">
      <c r="A389" s="210" t="s">
        <v>369</v>
      </c>
      <c r="B389" s="171" t="s">
        <v>259</v>
      </c>
      <c r="C389" s="172"/>
      <c r="D389" s="173"/>
      <c r="E389" s="174"/>
      <c r="F389" s="175"/>
      <c r="G389" s="20"/>
      <c r="H389" s="7"/>
      <c r="I389" s="46"/>
      <c r="J389" s="46"/>
      <c r="K389" s="143"/>
      <c r="L389" s="11"/>
      <c r="N389" s="144"/>
      <c r="O389" s="145"/>
    </row>
    <row r="390" spans="1:15" ht="24" customHeight="1">
      <c r="A390" s="170" t="s">
        <v>270</v>
      </c>
      <c r="B390" s="171"/>
      <c r="C390" s="172">
        <v>1</v>
      </c>
      <c r="D390" s="173" t="s">
        <v>0</v>
      </c>
      <c r="E390" s="174"/>
      <c r="F390" s="175"/>
      <c r="G390" s="20"/>
      <c r="H390" s="7"/>
      <c r="I390" s="46"/>
      <c r="J390" s="46"/>
      <c r="K390" s="167"/>
      <c r="L390" s="11"/>
      <c r="N390" s="144"/>
      <c r="O390" s="145"/>
    </row>
    <row r="391" spans="1:15" ht="24" customHeight="1">
      <c r="A391" s="170" t="s">
        <v>290</v>
      </c>
      <c r="B391" s="171" t="s">
        <v>272</v>
      </c>
      <c r="C391" s="172">
        <v>28.3</v>
      </c>
      <c r="D391" s="173" t="s">
        <v>74</v>
      </c>
      <c r="E391" s="174"/>
      <c r="F391" s="175">
        <f t="shared" ref="F391:F398" si="22">ROUNDDOWN(C391*E391,)</f>
        <v>0</v>
      </c>
      <c r="G391" s="20"/>
      <c r="H391" s="7"/>
      <c r="I391" s="46"/>
      <c r="J391" s="46"/>
      <c r="K391" s="167"/>
      <c r="L391" s="11"/>
      <c r="N391" s="144"/>
      <c r="O391" s="145"/>
    </row>
    <row r="392" spans="1:15" ht="24" customHeight="1">
      <c r="A392" s="170" t="s">
        <v>273</v>
      </c>
      <c r="B392" s="171" t="s">
        <v>274</v>
      </c>
      <c r="C392" s="172">
        <v>1</v>
      </c>
      <c r="D392" s="173" t="s">
        <v>0</v>
      </c>
      <c r="E392" s="174"/>
      <c r="F392" s="175"/>
      <c r="G392" s="20"/>
      <c r="H392" s="7"/>
      <c r="I392" s="46"/>
      <c r="J392" s="46"/>
      <c r="K392" s="167"/>
      <c r="L392" s="11"/>
      <c r="N392" s="144"/>
      <c r="O392" s="145"/>
    </row>
    <row r="393" spans="1:15" ht="24" customHeight="1">
      <c r="A393" s="170" t="s">
        <v>275</v>
      </c>
      <c r="B393" s="171" t="s">
        <v>276</v>
      </c>
      <c r="C393" s="172">
        <v>50.4</v>
      </c>
      <c r="D393" s="173" t="s">
        <v>74</v>
      </c>
      <c r="E393" s="174"/>
      <c r="F393" s="175">
        <f t="shared" si="22"/>
        <v>0</v>
      </c>
      <c r="G393" s="20"/>
      <c r="H393" s="7"/>
      <c r="I393" s="9"/>
      <c r="J393" s="46"/>
      <c r="K393" s="167"/>
      <c r="L393" s="11"/>
      <c r="N393" s="144"/>
      <c r="O393" s="145"/>
    </row>
    <row r="394" spans="1:15" ht="24" customHeight="1">
      <c r="A394" s="170" t="s">
        <v>277</v>
      </c>
      <c r="B394" s="204" t="s">
        <v>383</v>
      </c>
      <c r="C394" s="172">
        <v>50.4</v>
      </c>
      <c r="D394" s="173" t="s">
        <v>74</v>
      </c>
      <c r="E394" s="174"/>
      <c r="F394" s="175">
        <f t="shared" si="22"/>
        <v>0</v>
      </c>
      <c r="G394" s="20"/>
      <c r="H394" s="7"/>
      <c r="I394" s="9"/>
      <c r="J394" s="46"/>
      <c r="K394" s="167"/>
      <c r="L394" s="11"/>
      <c r="N394" s="144"/>
      <c r="O394" s="145"/>
    </row>
    <row r="395" spans="1:15" ht="24" customHeight="1">
      <c r="A395" s="170" t="s">
        <v>268</v>
      </c>
      <c r="B395" s="171" t="s">
        <v>279</v>
      </c>
      <c r="C395" s="172">
        <v>50.4</v>
      </c>
      <c r="D395" s="173" t="s">
        <v>74</v>
      </c>
      <c r="E395" s="174"/>
      <c r="F395" s="175">
        <f t="shared" si="22"/>
        <v>0</v>
      </c>
      <c r="G395" s="20"/>
      <c r="H395" s="7"/>
      <c r="I395" s="91"/>
      <c r="J395" s="46"/>
      <c r="K395" s="167"/>
      <c r="L395" s="11"/>
      <c r="N395" s="144"/>
      <c r="O395" s="145"/>
    </row>
    <row r="396" spans="1:15" ht="24" customHeight="1">
      <c r="A396" s="170" t="s">
        <v>280</v>
      </c>
      <c r="B396" s="171"/>
      <c r="C396" s="172">
        <v>50.4</v>
      </c>
      <c r="D396" s="173" t="s">
        <v>74</v>
      </c>
      <c r="E396" s="174"/>
      <c r="F396" s="175">
        <f t="shared" si="22"/>
        <v>0</v>
      </c>
      <c r="G396" s="20"/>
      <c r="H396" s="7"/>
      <c r="I396" s="91"/>
      <c r="J396" s="46"/>
      <c r="K396" s="167"/>
      <c r="L396" s="11"/>
      <c r="N396" s="144"/>
      <c r="O396" s="145"/>
    </row>
    <row r="397" spans="1:15" ht="24" customHeight="1">
      <c r="A397" s="170" t="s">
        <v>281</v>
      </c>
      <c r="B397" s="171" t="s">
        <v>282</v>
      </c>
      <c r="C397" s="172">
        <v>1</v>
      </c>
      <c r="D397" s="173" t="s">
        <v>283</v>
      </c>
      <c r="E397" s="174"/>
      <c r="F397" s="175"/>
      <c r="G397" s="20"/>
      <c r="H397" s="7"/>
      <c r="I397" s="91"/>
      <c r="J397" s="46"/>
      <c r="K397" s="167"/>
      <c r="L397" s="11"/>
      <c r="N397" s="144"/>
      <c r="O397" s="145"/>
    </row>
    <row r="398" spans="1:15" ht="24" customHeight="1">
      <c r="A398" s="170" t="s">
        <v>284</v>
      </c>
      <c r="B398" s="171" t="s">
        <v>285</v>
      </c>
      <c r="C398" s="172">
        <v>50.4</v>
      </c>
      <c r="D398" s="173" t="s">
        <v>74</v>
      </c>
      <c r="E398" s="174"/>
      <c r="F398" s="175">
        <f t="shared" si="22"/>
        <v>0</v>
      </c>
      <c r="G398" s="20"/>
      <c r="H398" s="7"/>
      <c r="I398" s="9"/>
      <c r="J398" s="46"/>
      <c r="K398" s="167"/>
      <c r="L398" s="11"/>
    </row>
    <row r="399" spans="1:15" ht="24" customHeight="1">
      <c r="A399" s="170" t="s">
        <v>286</v>
      </c>
      <c r="B399" s="171"/>
      <c r="C399" s="172">
        <v>1</v>
      </c>
      <c r="D399" s="173" t="s">
        <v>283</v>
      </c>
      <c r="E399" s="174"/>
      <c r="F399" s="175"/>
      <c r="G399" s="20"/>
      <c r="H399" s="7"/>
      <c r="I399" s="9"/>
      <c r="J399" s="46"/>
      <c r="K399" s="167"/>
      <c r="L399" s="11"/>
    </row>
    <row r="400" spans="1:15" ht="24" customHeight="1">
      <c r="A400" s="176"/>
      <c r="B400" s="171"/>
      <c r="C400" s="172"/>
      <c r="D400" s="173"/>
      <c r="E400" s="174"/>
      <c r="F400" s="175"/>
      <c r="G400" s="20"/>
      <c r="H400" s="7"/>
      <c r="I400" s="9"/>
      <c r="J400" s="46"/>
      <c r="K400" s="19"/>
      <c r="L400" s="11"/>
    </row>
    <row r="401" spans="1:15" ht="24" customHeight="1">
      <c r="A401" s="177" t="s">
        <v>264</v>
      </c>
      <c r="B401" s="171"/>
      <c r="C401" s="172"/>
      <c r="D401" s="173"/>
      <c r="E401" s="174"/>
      <c r="F401" s="175">
        <f>SUM(F390:F400)</f>
        <v>0</v>
      </c>
      <c r="G401" s="20"/>
      <c r="H401" s="7"/>
      <c r="I401" s="9"/>
      <c r="J401" s="46"/>
      <c r="K401" s="19"/>
      <c r="L401" s="11"/>
    </row>
    <row r="402" spans="1:15" ht="24" customHeight="1">
      <c r="A402" s="176" t="s">
        <v>370</v>
      </c>
      <c r="B402" s="171"/>
      <c r="C402" s="172"/>
      <c r="D402" s="173"/>
      <c r="E402" s="174"/>
      <c r="F402" s="175"/>
      <c r="G402" s="20"/>
      <c r="H402" s="7"/>
      <c r="I402" s="9"/>
      <c r="J402" s="46"/>
      <c r="K402" s="19"/>
      <c r="L402" s="11"/>
    </row>
    <row r="403" spans="1:15" ht="24" customHeight="1">
      <c r="A403" s="170" t="s">
        <v>294</v>
      </c>
      <c r="B403" s="171" t="s">
        <v>295</v>
      </c>
      <c r="C403" s="172">
        <v>0.8</v>
      </c>
      <c r="D403" s="173" t="s">
        <v>45</v>
      </c>
      <c r="E403" s="174"/>
      <c r="F403" s="175">
        <f>ROUNDDOWN(C403*E403,)</f>
        <v>0</v>
      </c>
      <c r="G403" s="20"/>
      <c r="H403" s="7"/>
      <c r="I403" s="9"/>
      <c r="J403" s="46">
        <f>ROUNDDOWN(G403*I403,0)</f>
        <v>0</v>
      </c>
      <c r="K403" s="167"/>
      <c r="L403" s="11"/>
    </row>
    <row r="404" spans="1:15" ht="24" customHeight="1">
      <c r="A404" s="170" t="s">
        <v>129</v>
      </c>
      <c r="B404" s="171" t="s">
        <v>296</v>
      </c>
      <c r="C404" s="172">
        <v>0.6</v>
      </c>
      <c r="D404" s="173" t="s">
        <v>45</v>
      </c>
      <c r="E404" s="174"/>
      <c r="F404" s="175">
        <f>ROUNDDOWN(C404*E404,)</f>
        <v>0</v>
      </c>
      <c r="G404" s="20"/>
      <c r="H404" s="7"/>
      <c r="I404" s="9"/>
      <c r="J404" s="46">
        <f>ROUNDDOWN(G404*I404,0)</f>
        <v>0</v>
      </c>
      <c r="K404" s="167"/>
      <c r="L404" s="11"/>
    </row>
    <row r="405" spans="1:15" ht="24" customHeight="1">
      <c r="A405" s="170" t="s">
        <v>129</v>
      </c>
      <c r="B405" s="171" t="s">
        <v>297</v>
      </c>
      <c r="C405" s="172">
        <v>6.1</v>
      </c>
      <c r="D405" s="173" t="s">
        <v>45</v>
      </c>
      <c r="E405" s="174"/>
      <c r="F405" s="175">
        <f>ROUNDDOWN(C405*E405,)</f>
        <v>0</v>
      </c>
      <c r="G405" s="20"/>
      <c r="H405" s="7"/>
      <c r="I405" s="9"/>
      <c r="J405" s="46">
        <f>ROUNDDOWN(G405*I405,0)</f>
        <v>0</v>
      </c>
      <c r="K405" s="167"/>
      <c r="L405" s="11"/>
    </row>
    <row r="406" spans="1:15" ht="24" customHeight="1">
      <c r="A406" s="170" t="s">
        <v>129</v>
      </c>
      <c r="B406" s="171" t="s">
        <v>298</v>
      </c>
      <c r="C406" s="172">
        <v>3</v>
      </c>
      <c r="D406" s="173" t="s">
        <v>105</v>
      </c>
      <c r="E406" s="174"/>
      <c r="F406" s="175">
        <f>ROUNDDOWN(C406*E406,)</f>
        <v>0</v>
      </c>
      <c r="G406" s="83"/>
      <c r="H406" s="49"/>
      <c r="I406" s="9"/>
      <c r="J406" s="46"/>
      <c r="K406" s="167"/>
      <c r="L406" s="11"/>
    </row>
    <row r="407" spans="1:15" ht="24" customHeight="1">
      <c r="A407" s="182" t="s">
        <v>129</v>
      </c>
      <c r="B407" s="183" t="s">
        <v>299</v>
      </c>
      <c r="C407" s="184">
        <v>22</v>
      </c>
      <c r="D407" s="185" t="s">
        <v>105</v>
      </c>
      <c r="E407" s="186"/>
      <c r="F407" s="187">
        <f>ROUNDDOWN(C407*E407,)</f>
        <v>0</v>
      </c>
      <c r="G407" s="56"/>
      <c r="H407" s="57"/>
      <c r="I407" s="58"/>
      <c r="J407" s="59"/>
      <c r="K407" s="168"/>
      <c r="L407" s="71"/>
    </row>
    <row r="408" spans="1:15" ht="24" customHeight="1">
      <c r="A408" s="151"/>
      <c r="B408" s="84"/>
      <c r="C408" s="85"/>
      <c r="D408" s="86"/>
      <c r="E408" s="87"/>
      <c r="F408" s="88"/>
      <c r="G408" s="66"/>
      <c r="H408" s="89"/>
      <c r="I408" s="90"/>
      <c r="J408" s="64"/>
      <c r="K408" s="74"/>
      <c r="L408" s="74"/>
    </row>
    <row r="409" spans="1:15" ht="39.950000000000003" customHeight="1">
      <c r="A409" s="31" t="str">
        <f>A241</f>
        <v>内訳書</v>
      </c>
      <c r="B409" s="29"/>
      <c r="C409" s="30"/>
      <c r="D409" s="31"/>
      <c r="E409" s="28"/>
      <c r="F409" s="28"/>
      <c r="G409" s="28"/>
      <c r="H409" s="28"/>
      <c r="I409" s="28"/>
      <c r="J409" s="28"/>
      <c r="K409" s="138">
        <f>K385+1</f>
        <v>18</v>
      </c>
      <c r="L409" s="32" t="s">
        <v>32</v>
      </c>
      <c r="N409" s="144"/>
      <c r="O409" s="145"/>
    </row>
    <row r="410" spans="1:15" ht="15.95" customHeight="1">
      <c r="A410" s="333" t="s">
        <v>2</v>
      </c>
      <c r="B410" s="335" t="s">
        <v>33</v>
      </c>
      <c r="C410" s="337" t="s">
        <v>3</v>
      </c>
      <c r="D410" s="338"/>
      <c r="E410" s="339"/>
      <c r="F410" s="33"/>
      <c r="G410" s="340" t="s">
        <v>4</v>
      </c>
      <c r="H410" s="338"/>
      <c r="I410" s="339"/>
      <c r="J410" s="34"/>
      <c r="K410" s="331" t="s">
        <v>34</v>
      </c>
      <c r="L410" s="35"/>
      <c r="N410" s="144"/>
      <c r="O410" s="145"/>
    </row>
    <row r="411" spans="1:15" ht="15.95" customHeight="1">
      <c r="A411" s="334"/>
      <c r="B411" s="336"/>
      <c r="C411" s="36" t="s">
        <v>6</v>
      </c>
      <c r="D411" s="37" t="s">
        <v>1</v>
      </c>
      <c r="E411" s="37" t="s">
        <v>7</v>
      </c>
      <c r="F411" s="38" t="s">
        <v>8</v>
      </c>
      <c r="G411" s="39" t="s">
        <v>6</v>
      </c>
      <c r="H411" s="37" t="s">
        <v>1</v>
      </c>
      <c r="I411" s="37" t="s">
        <v>7</v>
      </c>
      <c r="J411" s="37" t="s">
        <v>8</v>
      </c>
      <c r="K411" s="332"/>
      <c r="L411" s="40"/>
      <c r="N411" s="144"/>
      <c r="O411" s="145"/>
    </row>
    <row r="412" spans="1:15" ht="24" customHeight="1">
      <c r="A412" s="170" t="s">
        <v>129</v>
      </c>
      <c r="B412" s="171" t="s">
        <v>300</v>
      </c>
      <c r="C412" s="172">
        <v>1</v>
      </c>
      <c r="D412" s="173" t="s">
        <v>105</v>
      </c>
      <c r="E412" s="174"/>
      <c r="F412" s="175">
        <f t="shared" ref="F412:F424" si="23">ROUNDDOWN(C412*E412,)</f>
        <v>0</v>
      </c>
      <c r="G412" s="43"/>
      <c r="H412" s="7"/>
      <c r="I412" s="44"/>
      <c r="J412" s="45"/>
      <c r="K412" s="167"/>
      <c r="L412" s="11"/>
      <c r="N412" s="144"/>
      <c r="O412" s="145"/>
    </row>
    <row r="413" spans="1:15" ht="24" customHeight="1">
      <c r="A413" s="170" t="s">
        <v>130</v>
      </c>
      <c r="B413" s="171" t="s">
        <v>295</v>
      </c>
      <c r="C413" s="172">
        <v>0.8</v>
      </c>
      <c r="D413" s="173" t="s">
        <v>45</v>
      </c>
      <c r="E413" s="174"/>
      <c r="F413" s="175">
        <f t="shared" si="23"/>
        <v>0</v>
      </c>
      <c r="G413" s="20"/>
      <c r="H413" s="7"/>
      <c r="I413" s="46"/>
      <c r="J413" s="46"/>
      <c r="K413" s="167"/>
      <c r="L413" s="11"/>
      <c r="N413" s="144"/>
      <c r="O413" s="145"/>
    </row>
    <row r="414" spans="1:15" ht="24" customHeight="1">
      <c r="A414" s="170" t="s">
        <v>129</v>
      </c>
      <c r="B414" s="171" t="s">
        <v>296</v>
      </c>
      <c r="C414" s="172">
        <v>0.6</v>
      </c>
      <c r="D414" s="173" t="s">
        <v>45</v>
      </c>
      <c r="E414" s="174"/>
      <c r="F414" s="175">
        <f t="shared" si="23"/>
        <v>0</v>
      </c>
      <c r="G414" s="20"/>
      <c r="H414" s="7"/>
      <c r="I414" s="46"/>
      <c r="J414" s="46"/>
      <c r="K414" s="167"/>
      <c r="L414" s="11"/>
      <c r="N414" s="144"/>
      <c r="O414" s="145"/>
    </row>
    <row r="415" spans="1:15" ht="24" customHeight="1">
      <c r="A415" s="170" t="s">
        <v>129</v>
      </c>
      <c r="B415" s="171" t="s">
        <v>297</v>
      </c>
      <c r="C415" s="172">
        <v>6.1</v>
      </c>
      <c r="D415" s="173" t="s">
        <v>45</v>
      </c>
      <c r="E415" s="174"/>
      <c r="F415" s="175">
        <f t="shared" si="23"/>
        <v>0</v>
      </c>
      <c r="G415" s="20"/>
      <c r="H415" s="7"/>
      <c r="I415" s="46"/>
      <c r="J415" s="46"/>
      <c r="K415" s="167"/>
      <c r="L415" s="11"/>
      <c r="N415" s="144"/>
      <c r="O415" s="145"/>
    </row>
    <row r="416" spans="1:15" ht="24" customHeight="1">
      <c r="A416" s="170" t="s">
        <v>129</v>
      </c>
      <c r="B416" s="171" t="s">
        <v>298</v>
      </c>
      <c r="C416" s="172">
        <v>3</v>
      </c>
      <c r="D416" s="173" t="s">
        <v>105</v>
      </c>
      <c r="E416" s="174"/>
      <c r="F416" s="175">
        <f t="shared" si="23"/>
        <v>0</v>
      </c>
      <c r="G416" s="20"/>
      <c r="H416" s="7"/>
      <c r="I416" s="46"/>
      <c r="J416" s="46"/>
      <c r="K416" s="167"/>
      <c r="L416" s="11"/>
      <c r="N416" s="144"/>
      <c r="O416" s="145"/>
    </row>
    <row r="417" spans="1:15" ht="24" customHeight="1">
      <c r="A417" s="170" t="s">
        <v>129</v>
      </c>
      <c r="B417" s="171" t="s">
        <v>299</v>
      </c>
      <c r="C417" s="172">
        <v>22</v>
      </c>
      <c r="D417" s="173" t="s">
        <v>105</v>
      </c>
      <c r="E417" s="174"/>
      <c r="F417" s="175">
        <f t="shared" si="23"/>
        <v>0</v>
      </c>
      <c r="G417" s="20"/>
      <c r="H417" s="7"/>
      <c r="I417" s="9"/>
      <c r="J417" s="46"/>
      <c r="K417" s="167"/>
      <c r="L417" s="11"/>
      <c r="N417" s="144"/>
      <c r="O417" s="145"/>
    </row>
    <row r="418" spans="1:15" ht="24" customHeight="1">
      <c r="A418" s="170" t="s">
        <v>129</v>
      </c>
      <c r="B418" s="171" t="s">
        <v>300</v>
      </c>
      <c r="C418" s="172">
        <v>1</v>
      </c>
      <c r="D418" s="173" t="s">
        <v>105</v>
      </c>
      <c r="E418" s="174"/>
      <c r="F418" s="175">
        <f t="shared" si="23"/>
        <v>0</v>
      </c>
      <c r="G418" s="20"/>
      <c r="H418" s="7"/>
      <c r="I418" s="9"/>
      <c r="J418" s="46"/>
      <c r="K418" s="167"/>
      <c r="L418" s="11"/>
      <c r="N418" s="144"/>
      <c r="O418" s="145"/>
    </row>
    <row r="419" spans="1:15" ht="24" customHeight="1">
      <c r="A419" s="170" t="s">
        <v>146</v>
      </c>
      <c r="B419" s="171" t="s">
        <v>295</v>
      </c>
      <c r="C419" s="172">
        <v>0.8</v>
      </c>
      <c r="D419" s="173" t="s">
        <v>45</v>
      </c>
      <c r="E419" s="174"/>
      <c r="F419" s="175">
        <f t="shared" si="23"/>
        <v>0</v>
      </c>
      <c r="G419" s="20"/>
      <c r="H419" s="7"/>
      <c r="I419" s="91"/>
      <c r="J419" s="46"/>
      <c r="K419" s="19"/>
      <c r="L419" s="11"/>
      <c r="N419" s="144"/>
      <c r="O419" s="145"/>
    </row>
    <row r="420" spans="1:15" ht="24" customHeight="1">
      <c r="A420" s="170" t="s">
        <v>129</v>
      </c>
      <c r="B420" s="171" t="s">
        <v>296</v>
      </c>
      <c r="C420" s="172">
        <v>0.6</v>
      </c>
      <c r="D420" s="173" t="s">
        <v>45</v>
      </c>
      <c r="E420" s="174"/>
      <c r="F420" s="175">
        <f t="shared" si="23"/>
        <v>0</v>
      </c>
      <c r="G420" s="20"/>
      <c r="H420" s="7"/>
      <c r="I420" s="91"/>
      <c r="J420" s="46"/>
      <c r="K420" s="19"/>
      <c r="L420" s="11"/>
      <c r="N420" s="144"/>
      <c r="O420" s="145"/>
    </row>
    <row r="421" spans="1:15" ht="24" customHeight="1">
      <c r="A421" s="170" t="s">
        <v>129</v>
      </c>
      <c r="B421" s="171" t="s">
        <v>297</v>
      </c>
      <c r="C421" s="172">
        <v>6.1</v>
      </c>
      <c r="D421" s="173" t="s">
        <v>45</v>
      </c>
      <c r="E421" s="174"/>
      <c r="F421" s="175">
        <f t="shared" si="23"/>
        <v>0</v>
      </c>
      <c r="G421" s="20"/>
      <c r="H421" s="7"/>
      <c r="I421" s="91"/>
      <c r="J421" s="46"/>
      <c r="K421" s="143"/>
      <c r="L421" s="11"/>
      <c r="N421" s="144"/>
      <c r="O421" s="145"/>
    </row>
    <row r="422" spans="1:15" ht="24" customHeight="1">
      <c r="A422" s="170" t="s">
        <v>129</v>
      </c>
      <c r="B422" s="171" t="s">
        <v>298</v>
      </c>
      <c r="C422" s="172">
        <v>3</v>
      </c>
      <c r="D422" s="173" t="s">
        <v>105</v>
      </c>
      <c r="E422" s="174"/>
      <c r="F422" s="175">
        <f t="shared" si="23"/>
        <v>0</v>
      </c>
      <c r="G422" s="20"/>
      <c r="H422" s="7"/>
      <c r="I422" s="9"/>
      <c r="J422" s="46"/>
      <c r="K422" s="19"/>
      <c r="L422" s="11"/>
    </row>
    <row r="423" spans="1:15" ht="24" customHeight="1">
      <c r="A423" s="170" t="s">
        <v>129</v>
      </c>
      <c r="B423" s="171" t="s">
        <v>299</v>
      </c>
      <c r="C423" s="172">
        <v>22</v>
      </c>
      <c r="D423" s="173" t="s">
        <v>105</v>
      </c>
      <c r="E423" s="174"/>
      <c r="F423" s="175">
        <f t="shared" si="23"/>
        <v>0</v>
      </c>
      <c r="G423" s="20"/>
      <c r="H423" s="7"/>
      <c r="I423" s="9"/>
      <c r="J423" s="46"/>
      <c r="K423" s="19"/>
      <c r="L423" s="11"/>
    </row>
    <row r="424" spans="1:15" ht="24" customHeight="1">
      <c r="A424" s="170" t="s">
        <v>129</v>
      </c>
      <c r="B424" s="171" t="s">
        <v>300</v>
      </c>
      <c r="C424" s="172">
        <v>1</v>
      </c>
      <c r="D424" s="173" t="s">
        <v>105</v>
      </c>
      <c r="E424" s="174"/>
      <c r="F424" s="175">
        <f t="shared" si="23"/>
        <v>0</v>
      </c>
      <c r="G424" s="20"/>
      <c r="H424" s="7"/>
      <c r="I424" s="9"/>
      <c r="J424" s="46"/>
      <c r="K424" s="19"/>
      <c r="L424" s="11"/>
    </row>
    <row r="425" spans="1:15" ht="24" customHeight="1">
      <c r="A425" s="176"/>
      <c r="B425" s="171"/>
      <c r="C425" s="172"/>
      <c r="D425" s="173"/>
      <c r="E425" s="174"/>
      <c r="F425" s="175"/>
      <c r="G425" s="20"/>
      <c r="H425" s="7"/>
      <c r="I425" s="9"/>
      <c r="J425" s="46"/>
      <c r="K425" s="19"/>
      <c r="L425" s="11"/>
    </row>
    <row r="426" spans="1:15" ht="24" customHeight="1">
      <c r="A426" s="177" t="s">
        <v>264</v>
      </c>
      <c r="B426" s="171"/>
      <c r="C426" s="172"/>
      <c r="D426" s="173"/>
      <c r="E426" s="174"/>
      <c r="F426" s="175">
        <f>SUM(F403:F407,F412:F425)</f>
        <v>0</v>
      </c>
      <c r="G426" s="20"/>
      <c r="H426" s="7"/>
      <c r="I426" s="9"/>
      <c r="J426" s="46"/>
      <c r="K426" s="19"/>
      <c r="L426" s="11"/>
    </row>
    <row r="427" spans="1:15" ht="24" customHeight="1">
      <c r="A427" s="176"/>
      <c r="B427" s="171"/>
      <c r="C427" s="172"/>
      <c r="D427" s="173"/>
      <c r="E427" s="174"/>
      <c r="F427" s="175"/>
      <c r="G427" s="20"/>
      <c r="H427" s="7"/>
      <c r="I427" s="9"/>
      <c r="J427" s="46">
        <f>ROUNDDOWN(G427*I427,0)</f>
        <v>0</v>
      </c>
      <c r="K427" s="19"/>
      <c r="L427" s="11"/>
    </row>
    <row r="428" spans="1:15" ht="24" customHeight="1">
      <c r="A428" s="177" t="s">
        <v>49</v>
      </c>
      <c r="B428" s="171"/>
      <c r="C428" s="172"/>
      <c r="D428" s="173"/>
      <c r="E428" s="174"/>
      <c r="F428" s="175">
        <f>F326+F331+F349+F354+F371+F388+F401+F426</f>
        <v>0</v>
      </c>
      <c r="G428" s="20"/>
      <c r="H428" s="7"/>
      <c r="I428" s="9"/>
      <c r="J428" s="46">
        <f>ROUNDDOWN(G428*I428,0)</f>
        <v>0</v>
      </c>
      <c r="K428" s="19"/>
      <c r="L428" s="11"/>
    </row>
    <row r="429" spans="1:15" ht="24" customHeight="1">
      <c r="A429" s="176"/>
      <c r="B429" s="171"/>
      <c r="C429" s="172"/>
      <c r="D429" s="173"/>
      <c r="E429" s="174"/>
      <c r="F429" s="175"/>
      <c r="G429" s="20"/>
      <c r="H429" s="7"/>
      <c r="I429" s="9"/>
      <c r="J429" s="46">
        <f>ROUNDDOWN(G429*I429,0)</f>
        <v>0</v>
      </c>
      <c r="K429" s="19"/>
      <c r="L429" s="11"/>
    </row>
    <row r="430" spans="1:15" ht="24" customHeight="1">
      <c r="A430" s="176"/>
      <c r="B430" s="171"/>
      <c r="C430" s="172"/>
      <c r="D430" s="173"/>
      <c r="E430" s="174"/>
      <c r="F430" s="175"/>
      <c r="G430" s="83"/>
      <c r="H430" s="49"/>
      <c r="I430" s="9"/>
      <c r="J430" s="46"/>
      <c r="K430" s="11"/>
      <c r="L430" s="11"/>
    </row>
    <row r="431" spans="1:15" ht="24" customHeight="1">
      <c r="A431" s="208"/>
      <c r="B431" s="183"/>
      <c r="C431" s="184"/>
      <c r="D431" s="185"/>
      <c r="E431" s="186"/>
      <c r="F431" s="187"/>
      <c r="G431" s="56"/>
      <c r="H431" s="57"/>
      <c r="I431" s="58"/>
      <c r="J431" s="59"/>
      <c r="K431" s="71"/>
      <c r="L431" s="71"/>
    </row>
    <row r="432" spans="1:15" ht="24" customHeight="1">
      <c r="A432" s="151"/>
      <c r="B432" s="84"/>
      <c r="C432" s="85"/>
      <c r="D432" s="86"/>
      <c r="E432" s="87"/>
      <c r="F432" s="88"/>
      <c r="G432" s="66"/>
      <c r="H432" s="89"/>
      <c r="I432" s="90"/>
      <c r="J432" s="64"/>
      <c r="K432" s="74"/>
      <c r="L432" s="74"/>
    </row>
    <row r="433" spans="1:15" ht="39.950000000000003" customHeight="1">
      <c r="A433" s="31" t="str">
        <f>A265</f>
        <v>内訳書</v>
      </c>
      <c r="B433" s="29"/>
      <c r="C433" s="30"/>
      <c r="D433" s="31"/>
      <c r="E433" s="28"/>
      <c r="F433" s="28"/>
      <c r="G433" s="28"/>
      <c r="H433" s="28"/>
      <c r="I433" s="28"/>
      <c r="J433" s="28"/>
      <c r="K433" s="138">
        <f>K409+1</f>
        <v>19</v>
      </c>
      <c r="L433" s="32" t="s">
        <v>32</v>
      </c>
      <c r="N433" s="144"/>
      <c r="O433" s="145"/>
    </row>
    <row r="434" spans="1:15" ht="15.95" customHeight="1">
      <c r="A434" s="333" t="s">
        <v>2</v>
      </c>
      <c r="B434" s="335" t="s">
        <v>33</v>
      </c>
      <c r="C434" s="337" t="s">
        <v>3</v>
      </c>
      <c r="D434" s="338"/>
      <c r="E434" s="339"/>
      <c r="F434" s="33"/>
      <c r="G434" s="340" t="s">
        <v>4</v>
      </c>
      <c r="H434" s="338"/>
      <c r="I434" s="339"/>
      <c r="J434" s="34"/>
      <c r="K434" s="331" t="s">
        <v>34</v>
      </c>
      <c r="L434" s="35"/>
      <c r="N434" s="144"/>
      <c r="O434" s="145"/>
    </row>
    <row r="435" spans="1:15" ht="15.95" customHeight="1">
      <c r="A435" s="334"/>
      <c r="B435" s="336"/>
      <c r="C435" s="36" t="s">
        <v>6</v>
      </c>
      <c r="D435" s="37" t="s">
        <v>1</v>
      </c>
      <c r="E435" s="37" t="s">
        <v>7</v>
      </c>
      <c r="F435" s="38" t="s">
        <v>8</v>
      </c>
      <c r="G435" s="39" t="s">
        <v>6</v>
      </c>
      <c r="H435" s="37" t="s">
        <v>1</v>
      </c>
      <c r="I435" s="37" t="s">
        <v>7</v>
      </c>
      <c r="J435" s="37" t="s">
        <v>8</v>
      </c>
      <c r="K435" s="332"/>
      <c r="L435" s="40"/>
      <c r="N435" s="144"/>
      <c r="O435" s="145"/>
    </row>
    <row r="436" spans="1:15" ht="24" customHeight="1">
      <c r="A436" s="176" t="s">
        <v>371</v>
      </c>
      <c r="B436" s="171"/>
      <c r="C436" s="172"/>
      <c r="D436" s="173"/>
      <c r="E436" s="174"/>
      <c r="F436" s="175"/>
      <c r="G436" s="43"/>
      <c r="H436" s="7"/>
      <c r="I436" s="44"/>
      <c r="J436" s="45"/>
      <c r="K436" s="11"/>
      <c r="L436" s="11"/>
      <c r="N436" s="144"/>
      <c r="O436" s="145"/>
    </row>
    <row r="437" spans="1:15" ht="24" customHeight="1">
      <c r="A437" s="176" t="s">
        <v>372</v>
      </c>
      <c r="B437" s="171"/>
      <c r="C437" s="172"/>
      <c r="D437" s="173"/>
      <c r="E437" s="174"/>
      <c r="F437" s="175"/>
      <c r="G437" s="20"/>
      <c r="H437" s="7"/>
      <c r="I437" s="46"/>
      <c r="J437" s="46"/>
      <c r="K437" s="143"/>
      <c r="L437" s="11"/>
      <c r="N437" s="144"/>
      <c r="O437" s="145"/>
    </row>
    <row r="438" spans="1:15" ht="24" customHeight="1">
      <c r="A438" s="170" t="s">
        <v>188</v>
      </c>
      <c r="B438" s="171" t="s">
        <v>184</v>
      </c>
      <c r="C438" s="172">
        <v>21</v>
      </c>
      <c r="D438" s="173" t="s">
        <v>105</v>
      </c>
      <c r="E438" s="174"/>
      <c r="F438" s="175">
        <f>ROUNDDOWN(C438*E438,)</f>
        <v>0</v>
      </c>
      <c r="G438" s="20"/>
      <c r="H438" s="7"/>
      <c r="I438" s="46"/>
      <c r="J438" s="46"/>
      <c r="K438" s="167"/>
      <c r="L438" s="11"/>
      <c r="N438" s="144"/>
      <c r="O438" s="145"/>
    </row>
    <row r="439" spans="1:15" ht="24" customHeight="1">
      <c r="A439" s="170" t="s">
        <v>150</v>
      </c>
      <c r="B439" s="171" t="s">
        <v>301</v>
      </c>
      <c r="C439" s="172">
        <v>25.1</v>
      </c>
      <c r="D439" s="173" t="s">
        <v>74</v>
      </c>
      <c r="E439" s="174"/>
      <c r="F439" s="175">
        <f>ROUNDDOWN(C439*E439,)</f>
        <v>0</v>
      </c>
      <c r="G439" s="20"/>
      <c r="H439" s="7"/>
      <c r="I439" s="46"/>
      <c r="J439" s="46"/>
      <c r="K439" s="167"/>
      <c r="L439" s="11"/>
      <c r="N439" s="144"/>
      <c r="O439" s="145"/>
    </row>
    <row r="440" spans="1:15" ht="24" customHeight="1">
      <c r="A440" s="170" t="s">
        <v>302</v>
      </c>
      <c r="B440" s="171" t="s">
        <v>190</v>
      </c>
      <c r="C440" s="172">
        <v>1</v>
      </c>
      <c r="D440" s="173" t="s">
        <v>47</v>
      </c>
      <c r="E440" s="174"/>
      <c r="F440" s="175">
        <f>ROUNDDOWN(C440*E440,)</f>
        <v>0</v>
      </c>
      <c r="G440" s="20"/>
      <c r="H440" s="7"/>
      <c r="I440" s="46"/>
      <c r="J440" s="46"/>
      <c r="K440" s="167"/>
      <c r="L440" s="11"/>
      <c r="N440" s="144"/>
      <c r="O440" s="145"/>
    </row>
    <row r="441" spans="1:15" ht="24" customHeight="1">
      <c r="A441" s="206" t="s">
        <v>303</v>
      </c>
      <c r="B441" s="171" t="s">
        <v>304</v>
      </c>
      <c r="C441" s="172">
        <v>1</v>
      </c>
      <c r="D441" s="173" t="s">
        <v>229</v>
      </c>
      <c r="E441" s="174"/>
      <c r="F441" s="175">
        <f>ROUNDDOWN(C441*E441,)</f>
        <v>0</v>
      </c>
      <c r="G441" s="20"/>
      <c r="H441" s="7"/>
      <c r="I441" s="9"/>
      <c r="J441" s="46"/>
      <c r="K441" s="167"/>
      <c r="L441" s="11"/>
      <c r="N441" s="144"/>
      <c r="O441" s="145"/>
    </row>
    <row r="442" spans="1:15" ht="24" customHeight="1">
      <c r="A442" s="170" t="s">
        <v>305</v>
      </c>
      <c r="B442" s="171" t="s">
        <v>304</v>
      </c>
      <c r="C442" s="172">
        <v>7.1</v>
      </c>
      <c r="D442" s="173" t="s">
        <v>74</v>
      </c>
      <c r="E442" s="174"/>
      <c r="F442" s="175">
        <f>ROUNDDOWN(C442*E442,)</f>
        <v>0</v>
      </c>
      <c r="G442" s="20"/>
      <c r="H442" s="7"/>
      <c r="I442" s="9"/>
      <c r="J442" s="46"/>
      <c r="K442" s="167"/>
      <c r="L442" s="11"/>
      <c r="N442" s="144"/>
      <c r="O442" s="145"/>
    </row>
    <row r="443" spans="1:15" ht="24" customHeight="1">
      <c r="A443" s="176"/>
      <c r="B443" s="171"/>
      <c r="C443" s="172"/>
      <c r="D443" s="173"/>
      <c r="E443" s="174"/>
      <c r="F443" s="175"/>
      <c r="G443" s="20"/>
      <c r="H443" s="7"/>
      <c r="I443" s="91"/>
      <c r="J443" s="46"/>
      <c r="K443" s="19"/>
      <c r="L443" s="11"/>
      <c r="N443" s="144"/>
      <c r="O443" s="145"/>
    </row>
    <row r="444" spans="1:15" ht="24" customHeight="1">
      <c r="A444" s="177" t="s">
        <v>306</v>
      </c>
      <c r="B444" s="171"/>
      <c r="C444" s="172"/>
      <c r="D444" s="173"/>
      <c r="E444" s="174"/>
      <c r="F444" s="175">
        <f>SUM(F438:F443)</f>
        <v>0</v>
      </c>
      <c r="G444" s="20"/>
      <c r="H444" s="7"/>
      <c r="I444" s="91"/>
      <c r="J444" s="46"/>
      <c r="K444" s="19"/>
      <c r="L444" s="11"/>
      <c r="N444" s="144"/>
      <c r="O444" s="145"/>
    </row>
    <row r="445" spans="1:15" ht="24" customHeight="1">
      <c r="A445" s="176" t="s">
        <v>373</v>
      </c>
      <c r="B445" s="171"/>
      <c r="C445" s="172"/>
      <c r="D445" s="173"/>
      <c r="E445" s="174"/>
      <c r="F445" s="175"/>
      <c r="G445" s="20"/>
      <c r="H445" s="7"/>
      <c r="I445" s="91"/>
      <c r="J445" s="46"/>
      <c r="K445" s="143"/>
      <c r="L445" s="11"/>
      <c r="N445" s="144"/>
      <c r="O445" s="145"/>
    </row>
    <row r="446" spans="1:15" ht="24" customHeight="1">
      <c r="A446" s="170" t="s">
        <v>307</v>
      </c>
      <c r="B446" s="171" t="s">
        <v>180</v>
      </c>
      <c r="C446" s="172">
        <v>10.9</v>
      </c>
      <c r="D446" s="173" t="s">
        <v>74</v>
      </c>
      <c r="E446" s="174"/>
      <c r="F446" s="175">
        <f>ROUNDDOWN(C446*E446,)</f>
        <v>0</v>
      </c>
      <c r="G446" s="20"/>
      <c r="H446" s="7"/>
      <c r="I446" s="9"/>
      <c r="J446" s="46"/>
      <c r="K446" s="167"/>
      <c r="L446" s="11"/>
    </row>
    <row r="447" spans="1:15" ht="24" customHeight="1">
      <c r="A447" s="170" t="s">
        <v>308</v>
      </c>
      <c r="B447" s="171" t="s">
        <v>180</v>
      </c>
      <c r="C447" s="172">
        <v>3.4</v>
      </c>
      <c r="D447" s="173" t="s">
        <v>105</v>
      </c>
      <c r="E447" s="174"/>
      <c r="F447" s="175">
        <f>ROUNDDOWN(C447*E447,)</f>
        <v>0</v>
      </c>
      <c r="G447" s="20"/>
      <c r="H447" s="7"/>
      <c r="I447" s="9"/>
      <c r="J447" s="46"/>
      <c r="K447" s="167"/>
      <c r="L447" s="11"/>
    </row>
    <row r="448" spans="1:15" ht="24" customHeight="1">
      <c r="A448" s="170" t="s">
        <v>309</v>
      </c>
      <c r="B448" s="171" t="s">
        <v>180</v>
      </c>
      <c r="C448" s="172">
        <v>1</v>
      </c>
      <c r="D448" s="173" t="s">
        <v>229</v>
      </c>
      <c r="E448" s="174"/>
      <c r="F448" s="175">
        <f>ROUNDDOWN(C448*E448,)</f>
        <v>0</v>
      </c>
      <c r="G448" s="20"/>
      <c r="H448" s="7"/>
      <c r="I448" s="9"/>
      <c r="J448" s="46"/>
      <c r="K448" s="167"/>
      <c r="L448" s="11"/>
    </row>
    <row r="449" spans="1:15" ht="24" customHeight="1">
      <c r="A449" s="176"/>
      <c r="B449" s="171"/>
      <c r="C449" s="172"/>
      <c r="D449" s="173"/>
      <c r="E449" s="174"/>
      <c r="F449" s="175"/>
      <c r="G449" s="20"/>
      <c r="H449" s="7"/>
      <c r="I449" s="9"/>
      <c r="J449" s="46"/>
      <c r="K449" s="19"/>
      <c r="L449" s="11"/>
    </row>
    <row r="450" spans="1:15" ht="24" customHeight="1">
      <c r="A450" s="177" t="s">
        <v>306</v>
      </c>
      <c r="B450" s="171"/>
      <c r="C450" s="172"/>
      <c r="D450" s="173"/>
      <c r="E450" s="174"/>
      <c r="F450" s="175">
        <f>SUM(F446:F449)</f>
        <v>0</v>
      </c>
      <c r="G450" s="20"/>
      <c r="H450" s="7"/>
      <c r="I450" s="9"/>
      <c r="J450" s="46"/>
      <c r="K450" s="19"/>
      <c r="L450" s="11"/>
    </row>
    <row r="451" spans="1:15" ht="24" customHeight="1">
      <c r="A451" s="176" t="s">
        <v>374</v>
      </c>
      <c r="B451" s="171"/>
      <c r="C451" s="172"/>
      <c r="D451" s="173"/>
      <c r="E451" s="174"/>
      <c r="F451" s="175"/>
      <c r="G451" s="20"/>
      <c r="H451" s="7"/>
      <c r="I451" s="9"/>
      <c r="J451" s="46">
        <f>ROUNDDOWN(G451*I451,0)</f>
        <v>0</v>
      </c>
      <c r="K451" s="19"/>
      <c r="L451" s="11"/>
    </row>
    <row r="452" spans="1:15" ht="24" customHeight="1">
      <c r="A452" s="170" t="s">
        <v>310</v>
      </c>
      <c r="B452" s="171" t="s">
        <v>180</v>
      </c>
      <c r="C452" s="172">
        <v>3.3</v>
      </c>
      <c r="D452" s="173" t="s">
        <v>74</v>
      </c>
      <c r="E452" s="174"/>
      <c r="F452" s="175">
        <f>ROUNDDOWN(C452*E452,)</f>
        <v>0</v>
      </c>
      <c r="G452" s="20"/>
      <c r="H452" s="7"/>
      <c r="I452" s="9"/>
      <c r="J452" s="46">
        <f>ROUNDDOWN(G452*I452,0)</f>
        <v>0</v>
      </c>
      <c r="K452" s="167"/>
      <c r="L452" s="11"/>
    </row>
    <row r="453" spans="1:15" ht="24" customHeight="1">
      <c r="A453" s="176"/>
      <c r="B453" s="171"/>
      <c r="C453" s="172"/>
      <c r="D453" s="173"/>
      <c r="E453" s="174"/>
      <c r="F453" s="175"/>
      <c r="G453" s="20"/>
      <c r="H453" s="7"/>
      <c r="I453" s="9"/>
      <c r="J453" s="46">
        <f>ROUNDDOWN(G453*I453,0)</f>
        <v>0</v>
      </c>
      <c r="K453" s="19"/>
      <c r="L453" s="11"/>
    </row>
    <row r="454" spans="1:15" ht="24" customHeight="1">
      <c r="A454" s="177" t="s">
        <v>306</v>
      </c>
      <c r="B454" s="171"/>
      <c r="C454" s="172"/>
      <c r="D454" s="173"/>
      <c r="E454" s="174"/>
      <c r="F454" s="175">
        <f>SUM(F452:F453)</f>
        <v>0</v>
      </c>
      <c r="G454" s="83"/>
      <c r="H454" s="49"/>
      <c r="I454" s="9"/>
      <c r="J454" s="46"/>
      <c r="K454" s="11"/>
      <c r="L454" s="11"/>
    </row>
    <row r="455" spans="1:15" ht="24" customHeight="1">
      <c r="A455" s="208"/>
      <c r="B455" s="183"/>
      <c r="C455" s="184"/>
      <c r="D455" s="185"/>
      <c r="E455" s="186"/>
      <c r="F455" s="187"/>
      <c r="G455" s="56"/>
      <c r="H455" s="57"/>
      <c r="I455" s="58"/>
      <c r="J455" s="59"/>
      <c r="K455" s="71"/>
      <c r="L455" s="71"/>
    </row>
    <row r="456" spans="1:15" ht="24" customHeight="1">
      <c r="A456" s="151"/>
      <c r="B456" s="84"/>
      <c r="C456" s="85"/>
      <c r="D456" s="86"/>
      <c r="E456" s="87"/>
      <c r="F456" s="88"/>
      <c r="G456" s="66"/>
      <c r="H456" s="89"/>
      <c r="I456" s="90"/>
      <c r="J456" s="64"/>
      <c r="K456" s="74"/>
      <c r="L456" s="74"/>
    </row>
    <row r="457" spans="1:15" ht="39.950000000000003" customHeight="1">
      <c r="A457" s="31" t="str">
        <f>A289</f>
        <v>内訳書</v>
      </c>
      <c r="B457" s="29"/>
      <c r="C457" s="30"/>
      <c r="D457" s="31"/>
      <c r="E457" s="28"/>
      <c r="F457" s="28"/>
      <c r="G457" s="28"/>
      <c r="H457" s="28"/>
      <c r="I457" s="28"/>
      <c r="J457" s="28"/>
      <c r="K457" s="138">
        <f>K433+1</f>
        <v>20</v>
      </c>
      <c r="L457" s="32" t="s">
        <v>32</v>
      </c>
      <c r="N457" s="144"/>
      <c r="O457" s="145"/>
    </row>
    <row r="458" spans="1:15" ht="15.95" customHeight="1">
      <c r="A458" s="333" t="s">
        <v>2</v>
      </c>
      <c r="B458" s="335" t="s">
        <v>33</v>
      </c>
      <c r="C458" s="337" t="s">
        <v>3</v>
      </c>
      <c r="D458" s="338"/>
      <c r="E458" s="339"/>
      <c r="F458" s="33"/>
      <c r="G458" s="340" t="s">
        <v>4</v>
      </c>
      <c r="H458" s="338"/>
      <c r="I458" s="339"/>
      <c r="J458" s="34"/>
      <c r="K458" s="331" t="s">
        <v>34</v>
      </c>
      <c r="L458" s="35"/>
      <c r="N458" s="144"/>
      <c r="O458" s="145"/>
    </row>
    <row r="459" spans="1:15" ht="15.95" customHeight="1">
      <c r="A459" s="334"/>
      <c r="B459" s="336"/>
      <c r="C459" s="36" t="s">
        <v>6</v>
      </c>
      <c r="D459" s="37" t="s">
        <v>1</v>
      </c>
      <c r="E459" s="37" t="s">
        <v>7</v>
      </c>
      <c r="F459" s="38" t="s">
        <v>8</v>
      </c>
      <c r="G459" s="39" t="s">
        <v>6</v>
      </c>
      <c r="H459" s="37" t="s">
        <v>1</v>
      </c>
      <c r="I459" s="37" t="s">
        <v>7</v>
      </c>
      <c r="J459" s="37" t="s">
        <v>8</v>
      </c>
      <c r="K459" s="332"/>
      <c r="L459" s="40"/>
      <c r="N459" s="144"/>
      <c r="O459" s="145"/>
    </row>
    <row r="460" spans="1:15" ht="24" customHeight="1">
      <c r="A460" s="176" t="s">
        <v>375</v>
      </c>
      <c r="B460" s="171"/>
      <c r="C460" s="172"/>
      <c r="D460" s="173"/>
      <c r="E460" s="174"/>
      <c r="F460" s="175"/>
      <c r="G460" s="43"/>
      <c r="H460" s="7"/>
      <c r="I460" s="44"/>
      <c r="J460" s="45"/>
      <c r="K460" s="11"/>
      <c r="L460" s="11"/>
      <c r="N460" s="144"/>
      <c r="O460" s="145"/>
    </row>
    <row r="461" spans="1:15" ht="24" customHeight="1">
      <c r="A461" s="170" t="s">
        <v>307</v>
      </c>
      <c r="B461" s="171" t="s">
        <v>180</v>
      </c>
      <c r="C461" s="172">
        <v>20.100000000000001</v>
      </c>
      <c r="D461" s="173" t="s">
        <v>74</v>
      </c>
      <c r="E461" s="174"/>
      <c r="F461" s="175">
        <f>ROUNDDOWN(C461*E461,)</f>
        <v>0</v>
      </c>
      <c r="G461" s="20"/>
      <c r="H461" s="7"/>
      <c r="I461" s="46"/>
      <c r="J461" s="46"/>
      <c r="K461" s="167"/>
      <c r="L461" s="11"/>
      <c r="N461" s="144"/>
      <c r="O461" s="145"/>
    </row>
    <row r="462" spans="1:15" ht="24" customHeight="1">
      <c r="A462" s="170" t="s">
        <v>188</v>
      </c>
      <c r="B462" s="171" t="s">
        <v>184</v>
      </c>
      <c r="C462" s="172">
        <v>7.1</v>
      </c>
      <c r="D462" s="173" t="s">
        <v>105</v>
      </c>
      <c r="E462" s="174"/>
      <c r="F462" s="175">
        <f>ROUNDDOWN(C462*E462,)</f>
        <v>0</v>
      </c>
      <c r="G462" s="20"/>
      <c r="H462" s="7"/>
      <c r="I462" s="46"/>
      <c r="J462" s="46"/>
      <c r="K462" s="167"/>
      <c r="L462" s="11"/>
      <c r="N462" s="144"/>
      <c r="O462" s="145"/>
    </row>
    <row r="463" spans="1:15" ht="24" customHeight="1">
      <c r="A463" s="176"/>
      <c r="B463" s="171"/>
      <c r="C463" s="172"/>
      <c r="D463" s="173"/>
      <c r="E463" s="174"/>
      <c r="F463" s="175"/>
      <c r="G463" s="20"/>
      <c r="H463" s="7"/>
      <c r="I463" s="46"/>
      <c r="J463" s="46"/>
      <c r="K463" s="19"/>
      <c r="L463" s="11"/>
      <c r="N463" s="144"/>
      <c r="O463" s="145"/>
    </row>
    <row r="464" spans="1:15" ht="24" customHeight="1">
      <c r="A464" s="177" t="s">
        <v>306</v>
      </c>
      <c r="B464" s="171"/>
      <c r="C464" s="172"/>
      <c r="D464" s="173"/>
      <c r="E464" s="174"/>
      <c r="F464" s="175">
        <f>SUM(F461:F463)</f>
        <v>0</v>
      </c>
      <c r="G464" s="20"/>
      <c r="H464" s="7"/>
      <c r="I464" s="46"/>
      <c r="J464" s="46"/>
      <c r="K464" s="143"/>
      <c r="L464" s="11"/>
      <c r="N464" s="144"/>
      <c r="O464" s="145"/>
    </row>
    <row r="465" spans="1:15" ht="24" customHeight="1">
      <c r="A465" s="176" t="s">
        <v>376</v>
      </c>
      <c r="B465" s="171"/>
      <c r="C465" s="172"/>
      <c r="D465" s="173"/>
      <c r="E465" s="174"/>
      <c r="F465" s="175"/>
      <c r="G465" s="20"/>
      <c r="H465" s="7"/>
      <c r="I465" s="9"/>
      <c r="J465" s="46"/>
      <c r="K465" s="143"/>
      <c r="L465" s="11"/>
      <c r="N465" s="144"/>
      <c r="O465" s="145"/>
    </row>
    <row r="466" spans="1:15" ht="24" customHeight="1">
      <c r="A466" s="170" t="s">
        <v>106</v>
      </c>
      <c r="B466" s="171" t="s">
        <v>178</v>
      </c>
      <c r="C466" s="172">
        <v>9.8000000000000007</v>
      </c>
      <c r="D466" s="173" t="s">
        <v>105</v>
      </c>
      <c r="E466" s="174"/>
      <c r="F466" s="175">
        <f>ROUNDDOWN(C466*E466,)</f>
        <v>0</v>
      </c>
      <c r="G466" s="20"/>
      <c r="H466" s="7"/>
      <c r="I466" s="9"/>
      <c r="J466" s="46"/>
      <c r="K466" s="167"/>
      <c r="L466" s="11"/>
      <c r="N466" s="144"/>
      <c r="O466" s="145"/>
    </row>
    <row r="467" spans="1:15" ht="24" customHeight="1">
      <c r="A467" s="176"/>
      <c r="B467" s="171"/>
      <c r="C467" s="172"/>
      <c r="D467" s="173"/>
      <c r="E467" s="174"/>
      <c r="F467" s="175"/>
      <c r="G467" s="20"/>
      <c r="H467" s="7"/>
      <c r="I467" s="91"/>
      <c r="J467" s="46"/>
      <c r="K467" s="19"/>
      <c r="L467" s="11"/>
      <c r="N467" s="144"/>
      <c r="O467" s="145"/>
    </row>
    <row r="468" spans="1:15" ht="24" customHeight="1">
      <c r="A468" s="177" t="s">
        <v>306</v>
      </c>
      <c r="B468" s="171"/>
      <c r="C468" s="172"/>
      <c r="D468" s="173"/>
      <c r="E468" s="174"/>
      <c r="F468" s="175">
        <f>SUM(F466:F467)</f>
        <v>0</v>
      </c>
      <c r="G468" s="20"/>
      <c r="H468" s="7"/>
      <c r="I468" s="91"/>
      <c r="J468" s="46"/>
      <c r="K468" s="19"/>
      <c r="L468" s="11"/>
      <c r="N468" s="144"/>
      <c r="O468" s="145"/>
    </row>
    <row r="469" spans="1:15" ht="24" customHeight="1">
      <c r="A469" s="176" t="s">
        <v>377</v>
      </c>
      <c r="B469" s="171"/>
      <c r="C469" s="172"/>
      <c r="D469" s="173"/>
      <c r="E469" s="174"/>
      <c r="F469" s="175"/>
      <c r="G469" s="20"/>
      <c r="H469" s="7"/>
      <c r="I469" s="91"/>
      <c r="J469" s="46"/>
      <c r="K469" s="143"/>
      <c r="L469" s="11"/>
      <c r="N469" s="144"/>
      <c r="O469" s="145"/>
    </row>
    <row r="470" spans="1:15" ht="24" customHeight="1">
      <c r="A470" s="170" t="s">
        <v>311</v>
      </c>
      <c r="B470" s="171" t="s">
        <v>312</v>
      </c>
      <c r="C470" s="172">
        <v>1</v>
      </c>
      <c r="D470" s="173" t="s">
        <v>229</v>
      </c>
      <c r="E470" s="174"/>
      <c r="F470" s="175">
        <f>ROUNDDOWN(C470*E470,)</f>
        <v>0</v>
      </c>
      <c r="G470" s="20"/>
      <c r="H470" s="7"/>
      <c r="I470" s="9"/>
      <c r="J470" s="46"/>
      <c r="K470" s="167"/>
      <c r="L470" s="11"/>
    </row>
    <row r="471" spans="1:15" ht="24" customHeight="1">
      <c r="A471" s="170" t="s">
        <v>313</v>
      </c>
      <c r="B471" s="171" t="s">
        <v>180</v>
      </c>
      <c r="C471" s="172">
        <v>1</v>
      </c>
      <c r="D471" s="173" t="s">
        <v>229</v>
      </c>
      <c r="E471" s="174"/>
      <c r="F471" s="175">
        <f>ROUNDDOWN(C471*E471,)</f>
        <v>0</v>
      </c>
      <c r="G471" s="20"/>
      <c r="H471" s="7"/>
      <c r="I471" s="9"/>
      <c r="J471" s="46"/>
      <c r="K471" s="167"/>
      <c r="L471" s="11"/>
    </row>
    <row r="472" spans="1:15" ht="24" customHeight="1">
      <c r="A472" s="170" t="s">
        <v>106</v>
      </c>
      <c r="B472" s="171" t="s">
        <v>178</v>
      </c>
      <c r="C472" s="172">
        <v>21.7</v>
      </c>
      <c r="D472" s="173" t="s">
        <v>105</v>
      </c>
      <c r="E472" s="174"/>
      <c r="F472" s="175">
        <f>ROUNDDOWN(C472*E472,)</f>
        <v>0</v>
      </c>
      <c r="G472" s="20"/>
      <c r="H472" s="7"/>
      <c r="I472" s="9"/>
      <c r="J472" s="46"/>
      <c r="K472" s="167"/>
      <c r="L472" s="11"/>
    </row>
    <row r="473" spans="1:15" ht="24" customHeight="1">
      <c r="A473" s="176"/>
      <c r="B473" s="171"/>
      <c r="C473" s="172"/>
      <c r="D473" s="173"/>
      <c r="E473" s="174"/>
      <c r="F473" s="175"/>
      <c r="G473" s="20"/>
      <c r="H473" s="7"/>
      <c r="I473" s="9"/>
      <c r="J473" s="46"/>
      <c r="K473" s="19"/>
      <c r="L473" s="11"/>
    </row>
    <row r="474" spans="1:15" ht="24" customHeight="1">
      <c r="A474" s="177" t="s">
        <v>306</v>
      </c>
      <c r="B474" s="171"/>
      <c r="C474" s="172"/>
      <c r="D474" s="173"/>
      <c r="E474" s="174">
        <v>0</v>
      </c>
      <c r="F474" s="175">
        <f>SUM(F470:F473)</f>
        <v>0</v>
      </c>
      <c r="G474" s="20"/>
      <c r="H474" s="7"/>
      <c r="I474" s="9"/>
      <c r="J474" s="46"/>
      <c r="K474" s="19"/>
      <c r="L474" s="11"/>
    </row>
    <row r="475" spans="1:15" ht="24" customHeight="1">
      <c r="A475" s="176" t="s">
        <v>378</v>
      </c>
      <c r="B475" s="171"/>
      <c r="C475" s="172"/>
      <c r="D475" s="173"/>
      <c r="E475" s="174">
        <v>0</v>
      </c>
      <c r="F475" s="175"/>
      <c r="G475" s="20"/>
      <c r="H475" s="7"/>
      <c r="I475" s="9"/>
      <c r="J475" s="46">
        <f>ROUNDDOWN(G475*I475,0)</f>
        <v>0</v>
      </c>
      <c r="K475" s="19"/>
      <c r="L475" s="11"/>
    </row>
    <row r="476" spans="1:15" ht="24" customHeight="1">
      <c r="A476" s="170" t="s">
        <v>314</v>
      </c>
      <c r="B476" s="171" t="s">
        <v>180</v>
      </c>
      <c r="C476" s="172">
        <v>1</v>
      </c>
      <c r="D476" s="173" t="s">
        <v>229</v>
      </c>
      <c r="E476" s="174"/>
      <c r="F476" s="175">
        <f>ROUNDDOWN(C476*E476,)</f>
        <v>0</v>
      </c>
      <c r="G476" s="20"/>
      <c r="H476" s="7"/>
      <c r="I476" s="9"/>
      <c r="J476" s="46">
        <f>ROUNDDOWN(G476*I476,0)</f>
        <v>0</v>
      </c>
      <c r="K476" s="167"/>
      <c r="L476" s="11"/>
    </row>
    <row r="477" spans="1:15" ht="24" customHeight="1">
      <c r="A477" s="170" t="s">
        <v>106</v>
      </c>
      <c r="B477" s="171" t="s">
        <v>178</v>
      </c>
      <c r="C477" s="172">
        <v>3.9</v>
      </c>
      <c r="D477" s="173" t="s">
        <v>105</v>
      </c>
      <c r="E477" s="174"/>
      <c r="F477" s="175">
        <f>ROUNDDOWN(C477*E477,)</f>
        <v>0</v>
      </c>
      <c r="G477" s="20"/>
      <c r="H477" s="7"/>
      <c r="I477" s="9"/>
      <c r="J477" s="46">
        <f>ROUNDDOWN(G477*I477,0)</f>
        <v>0</v>
      </c>
      <c r="K477" s="167"/>
      <c r="L477" s="11"/>
    </row>
    <row r="478" spans="1:15" ht="24" customHeight="1">
      <c r="A478" s="176"/>
      <c r="B478" s="171"/>
      <c r="C478" s="172"/>
      <c r="D478" s="173"/>
      <c r="E478" s="174"/>
      <c r="F478" s="175"/>
      <c r="G478" s="83"/>
      <c r="H478" s="49"/>
      <c r="I478" s="9"/>
      <c r="J478" s="46"/>
      <c r="K478" s="11"/>
      <c r="L478" s="11"/>
    </row>
    <row r="479" spans="1:15" ht="24" customHeight="1">
      <c r="A479" s="211" t="s">
        <v>306</v>
      </c>
      <c r="B479" s="183"/>
      <c r="C479" s="184"/>
      <c r="D479" s="185"/>
      <c r="E479" s="186"/>
      <c r="F479" s="187">
        <f>SUM(F476:F478)</f>
        <v>0</v>
      </c>
      <c r="G479" s="56"/>
      <c r="H479" s="57"/>
      <c r="I479" s="58"/>
      <c r="J479" s="59"/>
      <c r="K479" s="71"/>
      <c r="L479" s="71"/>
    </row>
    <row r="480" spans="1:15" ht="24" customHeight="1">
      <c r="A480" s="151"/>
      <c r="B480" s="84"/>
      <c r="C480" s="85"/>
      <c r="D480" s="86"/>
      <c r="E480" s="87"/>
      <c r="F480" s="88"/>
      <c r="G480" s="66"/>
      <c r="H480" s="89"/>
      <c r="I480" s="90"/>
      <c r="J480" s="64"/>
      <c r="K480" s="74"/>
      <c r="L480" s="74"/>
    </row>
    <row r="481" spans="1:15" ht="39.950000000000003" customHeight="1">
      <c r="A481" s="31" t="str">
        <f>A313</f>
        <v>内訳書</v>
      </c>
      <c r="B481" s="29"/>
      <c r="C481" s="30"/>
      <c r="D481" s="31"/>
      <c r="E481" s="28"/>
      <c r="F481" s="28"/>
      <c r="G481" s="28"/>
      <c r="H481" s="28"/>
      <c r="I481" s="28"/>
      <c r="J481" s="28"/>
      <c r="K481" s="138">
        <f>K457+1</f>
        <v>21</v>
      </c>
      <c r="L481" s="32" t="s">
        <v>32</v>
      </c>
      <c r="N481" s="144"/>
      <c r="O481" s="145"/>
    </row>
    <row r="482" spans="1:15" ht="15.95" customHeight="1">
      <c r="A482" s="333" t="s">
        <v>2</v>
      </c>
      <c r="B482" s="335" t="s">
        <v>33</v>
      </c>
      <c r="C482" s="337" t="s">
        <v>3</v>
      </c>
      <c r="D482" s="338"/>
      <c r="E482" s="339"/>
      <c r="F482" s="33"/>
      <c r="G482" s="340" t="s">
        <v>4</v>
      </c>
      <c r="H482" s="338"/>
      <c r="I482" s="339"/>
      <c r="J482" s="34"/>
      <c r="K482" s="331" t="s">
        <v>34</v>
      </c>
      <c r="L482" s="35"/>
      <c r="N482" s="144"/>
      <c r="O482" s="145"/>
    </row>
    <row r="483" spans="1:15" ht="15.95" customHeight="1">
      <c r="A483" s="334"/>
      <c r="B483" s="336"/>
      <c r="C483" s="36" t="s">
        <v>6</v>
      </c>
      <c r="D483" s="37" t="s">
        <v>1</v>
      </c>
      <c r="E483" s="37" t="s">
        <v>7</v>
      </c>
      <c r="F483" s="38" t="s">
        <v>8</v>
      </c>
      <c r="G483" s="39" t="s">
        <v>6</v>
      </c>
      <c r="H483" s="37" t="s">
        <v>1</v>
      </c>
      <c r="I483" s="37" t="s">
        <v>7</v>
      </c>
      <c r="J483" s="37" t="s">
        <v>8</v>
      </c>
      <c r="K483" s="332"/>
      <c r="L483" s="40"/>
      <c r="N483" s="144"/>
      <c r="O483" s="145"/>
    </row>
    <row r="484" spans="1:15" ht="24" customHeight="1">
      <c r="A484" s="176" t="s">
        <v>379</v>
      </c>
      <c r="B484" s="171"/>
      <c r="C484" s="172"/>
      <c r="D484" s="173"/>
      <c r="E484" s="174"/>
      <c r="F484" s="175"/>
      <c r="G484" s="43"/>
      <c r="H484" s="7"/>
      <c r="I484" s="44"/>
      <c r="J484" s="45"/>
      <c r="K484" s="11"/>
      <c r="L484" s="11"/>
      <c r="N484" s="144"/>
      <c r="O484" s="145"/>
    </row>
    <row r="485" spans="1:15" ht="24" customHeight="1">
      <c r="A485" s="170" t="s">
        <v>128</v>
      </c>
      <c r="B485" s="171" t="s">
        <v>135</v>
      </c>
      <c r="C485" s="172">
        <v>159.19999999999999</v>
      </c>
      <c r="D485" s="173" t="s">
        <v>45</v>
      </c>
      <c r="E485" s="174"/>
      <c r="F485" s="175">
        <f>ROUNDDOWN(C485*E485,)</f>
        <v>0</v>
      </c>
      <c r="G485" s="20"/>
      <c r="H485" s="7"/>
      <c r="I485" s="46"/>
      <c r="J485" s="46"/>
      <c r="K485" s="167"/>
      <c r="L485" s="11"/>
      <c r="N485" s="144"/>
      <c r="O485" s="145"/>
    </row>
    <row r="486" spans="1:15" ht="24" customHeight="1">
      <c r="A486" s="170" t="s">
        <v>129</v>
      </c>
      <c r="B486" s="171" t="s">
        <v>137</v>
      </c>
      <c r="C486" s="172">
        <v>0.5</v>
      </c>
      <c r="D486" s="173" t="s">
        <v>45</v>
      </c>
      <c r="E486" s="174"/>
      <c r="F486" s="175">
        <f>ROUNDDOWN(C486*E486,)</f>
        <v>0</v>
      </c>
      <c r="G486" s="20"/>
      <c r="H486" s="7"/>
      <c r="I486" s="46"/>
      <c r="J486" s="46"/>
      <c r="K486" s="167"/>
      <c r="L486" s="11"/>
      <c r="N486" s="144"/>
      <c r="O486" s="145"/>
    </row>
    <row r="487" spans="1:15" ht="24" customHeight="1">
      <c r="A487" s="170" t="s">
        <v>129</v>
      </c>
      <c r="B487" s="171" t="s">
        <v>139</v>
      </c>
      <c r="C487" s="207">
        <v>0.01</v>
      </c>
      <c r="D487" s="173" t="s">
        <v>45</v>
      </c>
      <c r="E487" s="174"/>
      <c r="F487" s="175">
        <f>ROUNDDOWN(C487*E487,)</f>
        <v>0</v>
      </c>
      <c r="G487" s="20"/>
      <c r="H487" s="7"/>
      <c r="I487" s="46"/>
      <c r="J487" s="46"/>
      <c r="K487" s="167"/>
      <c r="L487" s="11"/>
      <c r="N487" s="144"/>
      <c r="O487" s="145"/>
    </row>
    <row r="488" spans="1:15" ht="24" customHeight="1">
      <c r="A488" s="170" t="s">
        <v>129</v>
      </c>
      <c r="B488" s="171" t="s">
        <v>176</v>
      </c>
      <c r="C488" s="172">
        <v>0.1</v>
      </c>
      <c r="D488" s="173" t="s">
        <v>45</v>
      </c>
      <c r="E488" s="174"/>
      <c r="F488" s="175">
        <f>ROUNDDOWN(C488*E488,)</f>
        <v>0</v>
      </c>
      <c r="G488" s="20"/>
      <c r="H488" s="7"/>
      <c r="I488" s="46"/>
      <c r="J488" s="46"/>
      <c r="K488" s="167"/>
      <c r="L488" s="11"/>
      <c r="N488" s="144"/>
      <c r="O488" s="145"/>
    </row>
    <row r="489" spans="1:15" ht="24" customHeight="1">
      <c r="A489" s="170" t="s">
        <v>129</v>
      </c>
      <c r="B489" s="171" t="s">
        <v>315</v>
      </c>
      <c r="C489" s="172">
        <v>1.7</v>
      </c>
      <c r="D489" s="173" t="s">
        <v>45</v>
      </c>
      <c r="E489" s="174"/>
      <c r="F489" s="175">
        <f t="shared" ref="F489:F502" si="24">ROUNDDOWN(C489*E489,)</f>
        <v>0</v>
      </c>
      <c r="G489" s="20"/>
      <c r="H489" s="7"/>
      <c r="I489" s="9"/>
      <c r="J489" s="46"/>
      <c r="K489" s="167"/>
      <c r="L489" s="11"/>
      <c r="N489" s="144"/>
      <c r="O489" s="145"/>
    </row>
    <row r="490" spans="1:15" ht="24" customHeight="1">
      <c r="A490" s="170" t="s">
        <v>129</v>
      </c>
      <c r="B490" s="171" t="s">
        <v>145</v>
      </c>
      <c r="C490" s="172">
        <v>8.6999999999999993</v>
      </c>
      <c r="D490" s="173" t="s">
        <v>45</v>
      </c>
      <c r="E490" s="174"/>
      <c r="F490" s="175">
        <f t="shared" si="24"/>
        <v>0</v>
      </c>
      <c r="G490" s="20"/>
      <c r="H490" s="7"/>
      <c r="I490" s="9"/>
      <c r="J490" s="46"/>
      <c r="K490" s="167"/>
      <c r="L490" s="11"/>
      <c r="N490" s="144"/>
      <c r="O490" s="145"/>
    </row>
    <row r="491" spans="1:15" ht="24" customHeight="1">
      <c r="A491" s="170" t="s">
        <v>130</v>
      </c>
      <c r="B491" s="171" t="s">
        <v>135</v>
      </c>
      <c r="C491" s="172">
        <v>159.19999999999999</v>
      </c>
      <c r="D491" s="173" t="s">
        <v>45</v>
      </c>
      <c r="E491" s="174"/>
      <c r="F491" s="175">
        <f t="shared" si="24"/>
        <v>0</v>
      </c>
      <c r="G491" s="20"/>
      <c r="H491" s="7"/>
      <c r="I491" s="91"/>
      <c r="J491" s="46"/>
      <c r="K491" s="167"/>
      <c r="L491" s="11"/>
      <c r="N491" s="144"/>
      <c r="O491" s="145"/>
    </row>
    <row r="492" spans="1:15" ht="24" customHeight="1">
      <c r="A492" s="170" t="s">
        <v>129</v>
      </c>
      <c r="B492" s="171" t="s">
        <v>137</v>
      </c>
      <c r="C492" s="172">
        <v>0.5</v>
      </c>
      <c r="D492" s="173" t="s">
        <v>45</v>
      </c>
      <c r="E492" s="174"/>
      <c r="F492" s="175">
        <f t="shared" si="24"/>
        <v>0</v>
      </c>
      <c r="G492" s="20"/>
      <c r="H492" s="7"/>
      <c r="I492" s="91"/>
      <c r="J492" s="46"/>
      <c r="K492" s="167"/>
      <c r="L492" s="11"/>
      <c r="N492" s="144"/>
      <c r="O492" s="145"/>
    </row>
    <row r="493" spans="1:15" ht="24" customHeight="1">
      <c r="A493" s="170" t="s">
        <v>129</v>
      </c>
      <c r="B493" s="171" t="s">
        <v>139</v>
      </c>
      <c r="C493" s="207">
        <v>0.01</v>
      </c>
      <c r="D493" s="173" t="s">
        <v>45</v>
      </c>
      <c r="E493" s="174"/>
      <c r="F493" s="175">
        <f t="shared" si="24"/>
        <v>0</v>
      </c>
      <c r="G493" s="20"/>
      <c r="H493" s="7"/>
      <c r="I493" s="91"/>
      <c r="J493" s="46"/>
      <c r="K493" s="167"/>
      <c r="L493" s="11"/>
      <c r="N493" s="144"/>
      <c r="O493" s="145"/>
    </row>
    <row r="494" spans="1:15" ht="24" customHeight="1">
      <c r="A494" s="170" t="s">
        <v>129</v>
      </c>
      <c r="B494" s="171" t="s">
        <v>176</v>
      </c>
      <c r="C494" s="172">
        <v>0.1</v>
      </c>
      <c r="D494" s="173" t="s">
        <v>45</v>
      </c>
      <c r="E494" s="174"/>
      <c r="F494" s="175">
        <f>ROUNDDOWN(C494*E494,)</f>
        <v>0</v>
      </c>
      <c r="G494" s="20"/>
      <c r="H494" s="7"/>
      <c r="I494" s="9"/>
      <c r="J494" s="46"/>
      <c r="K494" s="167"/>
      <c r="L494" s="11"/>
    </row>
    <row r="495" spans="1:15" ht="24" customHeight="1">
      <c r="A495" s="170" t="s">
        <v>129</v>
      </c>
      <c r="B495" s="171" t="s">
        <v>315</v>
      </c>
      <c r="C495" s="172">
        <v>1.7</v>
      </c>
      <c r="D495" s="173" t="s">
        <v>45</v>
      </c>
      <c r="E495" s="174"/>
      <c r="F495" s="175">
        <f t="shared" si="24"/>
        <v>0</v>
      </c>
      <c r="G495" s="20"/>
      <c r="H495" s="7"/>
      <c r="I495" s="9"/>
      <c r="J495" s="46"/>
      <c r="K495" s="167"/>
      <c r="L495" s="11"/>
    </row>
    <row r="496" spans="1:15" ht="24" customHeight="1">
      <c r="A496" s="170" t="s">
        <v>129</v>
      </c>
      <c r="B496" s="171" t="s">
        <v>145</v>
      </c>
      <c r="C496" s="172">
        <v>8.6999999999999993</v>
      </c>
      <c r="D496" s="173" t="s">
        <v>45</v>
      </c>
      <c r="E496" s="174"/>
      <c r="F496" s="175">
        <f t="shared" si="24"/>
        <v>0</v>
      </c>
      <c r="G496" s="20"/>
      <c r="H496" s="7"/>
      <c r="I496" s="9"/>
      <c r="J496" s="46"/>
      <c r="K496" s="167"/>
      <c r="L496" s="11"/>
    </row>
    <row r="497" spans="1:15" ht="24" customHeight="1">
      <c r="A497" s="170" t="s">
        <v>146</v>
      </c>
      <c r="B497" s="171" t="s">
        <v>135</v>
      </c>
      <c r="C497" s="172">
        <v>159.19999999999999</v>
      </c>
      <c r="D497" s="173" t="s">
        <v>45</v>
      </c>
      <c r="E497" s="174"/>
      <c r="F497" s="175">
        <f t="shared" si="24"/>
        <v>0</v>
      </c>
      <c r="G497" s="20"/>
      <c r="H497" s="7"/>
      <c r="I497" s="9"/>
      <c r="J497" s="46"/>
      <c r="K497" s="19"/>
      <c r="L497" s="11"/>
    </row>
    <row r="498" spans="1:15" ht="24" customHeight="1">
      <c r="A498" s="170" t="s">
        <v>129</v>
      </c>
      <c r="B498" s="171" t="s">
        <v>137</v>
      </c>
      <c r="C498" s="172">
        <v>0.5</v>
      </c>
      <c r="D498" s="173" t="s">
        <v>45</v>
      </c>
      <c r="E498" s="174"/>
      <c r="F498" s="175">
        <f t="shared" si="24"/>
        <v>0</v>
      </c>
      <c r="G498" s="20"/>
      <c r="H498" s="7"/>
      <c r="I498" s="9"/>
      <c r="J498" s="46"/>
      <c r="K498" s="19"/>
      <c r="L498" s="11"/>
    </row>
    <row r="499" spans="1:15" ht="24" customHeight="1">
      <c r="A499" s="170" t="s">
        <v>129</v>
      </c>
      <c r="B499" s="171" t="s">
        <v>139</v>
      </c>
      <c r="C499" s="207">
        <v>0.01</v>
      </c>
      <c r="D499" s="173" t="s">
        <v>45</v>
      </c>
      <c r="E499" s="174"/>
      <c r="F499" s="175">
        <f t="shared" si="24"/>
        <v>0</v>
      </c>
      <c r="G499" s="20"/>
      <c r="H499" s="7"/>
      <c r="I499" s="9"/>
      <c r="J499" s="46">
        <f>ROUNDDOWN(G499*I499,0)</f>
        <v>0</v>
      </c>
      <c r="K499" s="19"/>
      <c r="L499" s="11"/>
    </row>
    <row r="500" spans="1:15" ht="24" customHeight="1">
      <c r="A500" s="170" t="s">
        <v>129</v>
      </c>
      <c r="B500" s="171" t="s">
        <v>176</v>
      </c>
      <c r="C500" s="172">
        <v>0.1</v>
      </c>
      <c r="D500" s="173" t="s">
        <v>45</v>
      </c>
      <c r="E500" s="174"/>
      <c r="F500" s="175">
        <f t="shared" si="24"/>
        <v>0</v>
      </c>
      <c r="G500" s="20"/>
      <c r="H500" s="7"/>
      <c r="I500" s="9"/>
      <c r="J500" s="46">
        <f>ROUNDDOWN(G500*I500,0)</f>
        <v>0</v>
      </c>
      <c r="K500" s="19"/>
      <c r="L500" s="11"/>
    </row>
    <row r="501" spans="1:15" ht="24" customHeight="1">
      <c r="A501" s="170" t="s">
        <v>129</v>
      </c>
      <c r="B501" s="171" t="s">
        <v>315</v>
      </c>
      <c r="C501" s="172">
        <v>1.7</v>
      </c>
      <c r="D501" s="173" t="s">
        <v>45</v>
      </c>
      <c r="E501" s="174"/>
      <c r="F501" s="175">
        <f t="shared" si="24"/>
        <v>0</v>
      </c>
      <c r="G501" s="20"/>
      <c r="H501" s="7"/>
      <c r="I501" s="9"/>
      <c r="J501" s="46">
        <f>ROUNDDOWN(G501*I501,0)</f>
        <v>0</v>
      </c>
      <c r="K501" s="19"/>
      <c r="L501" s="11"/>
    </row>
    <row r="502" spans="1:15" ht="24" customHeight="1">
      <c r="A502" s="170" t="s">
        <v>129</v>
      </c>
      <c r="B502" s="171" t="s">
        <v>145</v>
      </c>
      <c r="C502" s="172">
        <v>8.6999999999999993</v>
      </c>
      <c r="D502" s="173" t="s">
        <v>45</v>
      </c>
      <c r="E502" s="174"/>
      <c r="F502" s="175">
        <f t="shared" si="24"/>
        <v>0</v>
      </c>
      <c r="G502" s="83"/>
      <c r="H502" s="49"/>
      <c r="I502" s="9"/>
      <c r="J502" s="46"/>
      <c r="K502" s="11"/>
      <c r="L502" s="11"/>
    </row>
    <row r="503" spans="1:15" ht="24" customHeight="1">
      <c r="A503" s="208"/>
      <c r="B503" s="183"/>
      <c r="C503" s="184"/>
      <c r="D503" s="185"/>
      <c r="E503" s="186"/>
      <c r="F503" s="187"/>
      <c r="G503" s="56"/>
      <c r="H503" s="57"/>
      <c r="I503" s="58"/>
      <c r="J503" s="59"/>
      <c r="K503" s="71"/>
      <c r="L503" s="71"/>
    </row>
    <row r="504" spans="1:15" ht="24" customHeight="1">
      <c r="A504" s="151"/>
      <c r="B504" s="84"/>
      <c r="C504" s="85"/>
      <c r="D504" s="86"/>
      <c r="E504" s="87"/>
      <c r="F504" s="88"/>
      <c r="G504" s="66"/>
      <c r="H504" s="89"/>
      <c r="I504" s="90"/>
      <c r="J504" s="64"/>
      <c r="K504" s="74"/>
      <c r="L504" s="74"/>
    </row>
    <row r="505" spans="1:15" ht="39.950000000000003" customHeight="1">
      <c r="A505" s="31" t="str">
        <f>A337</f>
        <v>内訳書</v>
      </c>
      <c r="B505" s="29"/>
      <c r="C505" s="30"/>
      <c r="D505" s="31"/>
      <c r="E505" s="28"/>
      <c r="F505" s="28"/>
      <c r="G505" s="28"/>
      <c r="H505" s="28"/>
      <c r="I505" s="28"/>
      <c r="J505" s="28"/>
      <c r="K505" s="138">
        <f>K481+1</f>
        <v>22</v>
      </c>
      <c r="L505" s="32" t="s">
        <v>32</v>
      </c>
      <c r="N505" s="144"/>
      <c r="O505" s="145"/>
    </row>
    <row r="506" spans="1:15" ht="15.95" customHeight="1">
      <c r="A506" s="333" t="s">
        <v>2</v>
      </c>
      <c r="B506" s="335" t="s">
        <v>33</v>
      </c>
      <c r="C506" s="337" t="s">
        <v>3</v>
      </c>
      <c r="D506" s="338"/>
      <c r="E506" s="339"/>
      <c r="F506" s="33"/>
      <c r="G506" s="340" t="s">
        <v>4</v>
      </c>
      <c r="H506" s="338"/>
      <c r="I506" s="339"/>
      <c r="J506" s="34"/>
      <c r="K506" s="331" t="s">
        <v>34</v>
      </c>
      <c r="L506" s="35"/>
      <c r="N506" s="144"/>
      <c r="O506" s="145"/>
    </row>
    <row r="507" spans="1:15" ht="15.95" customHeight="1">
      <c r="A507" s="334"/>
      <c r="B507" s="336"/>
      <c r="C507" s="36" t="s">
        <v>6</v>
      </c>
      <c r="D507" s="37" t="s">
        <v>1</v>
      </c>
      <c r="E507" s="37" t="s">
        <v>7</v>
      </c>
      <c r="F507" s="38" t="s">
        <v>8</v>
      </c>
      <c r="G507" s="39" t="s">
        <v>6</v>
      </c>
      <c r="H507" s="37" t="s">
        <v>1</v>
      </c>
      <c r="I507" s="37" t="s">
        <v>7</v>
      </c>
      <c r="J507" s="37" t="s">
        <v>8</v>
      </c>
      <c r="K507" s="332"/>
      <c r="L507" s="40"/>
      <c r="N507" s="144"/>
      <c r="O507" s="145"/>
    </row>
    <row r="508" spans="1:15" ht="24" customHeight="1">
      <c r="A508" s="177" t="s">
        <v>306</v>
      </c>
      <c r="B508" s="171"/>
      <c r="C508" s="172"/>
      <c r="D508" s="173"/>
      <c r="E508" s="174"/>
      <c r="F508" s="175">
        <f>SUM(F485:F503)</f>
        <v>0</v>
      </c>
      <c r="G508" s="43"/>
      <c r="H508" s="7"/>
      <c r="I508" s="44"/>
      <c r="J508" s="45"/>
      <c r="K508" s="11"/>
      <c r="L508" s="11"/>
      <c r="N508" s="144"/>
      <c r="O508" s="145"/>
    </row>
    <row r="509" spans="1:15" ht="24" customHeight="1">
      <c r="A509" s="176"/>
      <c r="B509" s="171"/>
      <c r="C509" s="172"/>
      <c r="D509" s="173"/>
      <c r="E509" s="174"/>
      <c r="F509" s="175"/>
      <c r="G509" s="20"/>
      <c r="H509" s="7"/>
      <c r="I509" s="46"/>
      <c r="J509" s="46"/>
      <c r="K509" s="143"/>
      <c r="L509" s="11"/>
      <c r="N509" s="144"/>
      <c r="O509" s="145"/>
    </row>
    <row r="510" spans="1:15" ht="24" customHeight="1">
      <c r="A510" s="177" t="s">
        <v>49</v>
      </c>
      <c r="B510" s="171"/>
      <c r="C510" s="172"/>
      <c r="D510" s="173"/>
      <c r="E510" s="174"/>
      <c r="F510" s="175">
        <f>F444+F450+F454+F464+F468+F474+F479+F508</f>
        <v>0</v>
      </c>
      <c r="G510" s="20"/>
      <c r="H510" s="7"/>
      <c r="I510" s="46"/>
      <c r="J510" s="46"/>
      <c r="K510" s="19"/>
      <c r="L510" s="11"/>
      <c r="N510" s="144"/>
      <c r="O510" s="145"/>
    </row>
    <row r="511" spans="1:15" ht="24" customHeight="1">
      <c r="A511" s="176"/>
      <c r="B511" s="171"/>
      <c r="C511" s="172"/>
      <c r="D511" s="173"/>
      <c r="E511" s="174"/>
      <c r="F511" s="175"/>
      <c r="G511" s="20"/>
      <c r="H511" s="7"/>
      <c r="I511" s="46"/>
      <c r="J511" s="46"/>
      <c r="K511" s="19"/>
      <c r="L511" s="11"/>
      <c r="N511" s="144"/>
      <c r="O511" s="145"/>
    </row>
    <row r="512" spans="1:15" ht="24" customHeight="1">
      <c r="A512" s="176" t="s">
        <v>380</v>
      </c>
      <c r="B512" s="171"/>
      <c r="C512" s="172"/>
      <c r="D512" s="173"/>
      <c r="E512" s="174"/>
      <c r="F512" s="175"/>
      <c r="G512" s="20"/>
      <c r="H512" s="7"/>
      <c r="I512" s="46"/>
      <c r="J512" s="46"/>
      <c r="K512" s="143"/>
      <c r="L512" s="11"/>
      <c r="N512" s="144"/>
      <c r="O512" s="145"/>
    </row>
    <row r="513" spans="1:15" ht="24" customHeight="1">
      <c r="A513" s="170" t="s">
        <v>316</v>
      </c>
      <c r="B513" s="171" t="s">
        <v>180</v>
      </c>
      <c r="C513" s="172">
        <v>38.700000000000003</v>
      </c>
      <c r="D513" s="173" t="s">
        <v>105</v>
      </c>
      <c r="E513" s="174"/>
      <c r="F513" s="175">
        <f t="shared" ref="F513:F527" si="25">ROUNDDOWN(C513*E513,)</f>
        <v>0</v>
      </c>
      <c r="G513" s="20"/>
      <c r="H513" s="7"/>
      <c r="I513" s="9"/>
      <c r="J513" s="46"/>
      <c r="K513" s="167"/>
      <c r="L513" s="11"/>
      <c r="N513" s="144"/>
      <c r="O513" s="145"/>
    </row>
    <row r="514" spans="1:15" ht="24" customHeight="1">
      <c r="A514" s="170" t="s">
        <v>317</v>
      </c>
      <c r="B514" s="171"/>
      <c r="C514" s="172">
        <v>77.2</v>
      </c>
      <c r="D514" s="173" t="s">
        <v>41</v>
      </c>
      <c r="E514" s="174"/>
      <c r="F514" s="175">
        <f t="shared" si="25"/>
        <v>0</v>
      </c>
      <c r="G514" s="20"/>
      <c r="H514" s="7"/>
      <c r="I514" s="9"/>
      <c r="J514" s="46"/>
      <c r="K514" s="167"/>
      <c r="L514" s="11"/>
      <c r="N514" s="144"/>
      <c r="O514" s="145"/>
    </row>
    <row r="515" spans="1:15" ht="24" customHeight="1">
      <c r="A515" s="170" t="s">
        <v>318</v>
      </c>
      <c r="B515" s="171" t="s">
        <v>180</v>
      </c>
      <c r="C515" s="172">
        <v>442.5</v>
      </c>
      <c r="D515" s="173" t="s">
        <v>74</v>
      </c>
      <c r="E515" s="174"/>
      <c r="F515" s="175">
        <f t="shared" si="25"/>
        <v>0</v>
      </c>
      <c r="G515" s="20"/>
      <c r="H515" s="7"/>
      <c r="I515" s="91"/>
      <c r="J515" s="46"/>
      <c r="K515" s="167"/>
      <c r="L515" s="11"/>
      <c r="N515" s="144"/>
      <c r="O515" s="145"/>
    </row>
    <row r="516" spans="1:15" ht="24" customHeight="1">
      <c r="A516" s="170" t="s">
        <v>319</v>
      </c>
      <c r="B516" s="171" t="s">
        <v>180</v>
      </c>
      <c r="C516" s="172">
        <v>5</v>
      </c>
      <c r="D516" s="173" t="s">
        <v>47</v>
      </c>
      <c r="E516" s="174"/>
      <c r="F516" s="175">
        <f t="shared" si="25"/>
        <v>0</v>
      </c>
      <c r="G516" s="20"/>
      <c r="H516" s="7"/>
      <c r="I516" s="91"/>
      <c r="J516" s="46"/>
      <c r="K516" s="167"/>
      <c r="L516" s="11"/>
      <c r="N516" s="144"/>
      <c r="O516" s="145"/>
    </row>
    <row r="517" spans="1:15" ht="24" customHeight="1">
      <c r="A517" s="170" t="s">
        <v>320</v>
      </c>
      <c r="B517" s="171" t="s">
        <v>180</v>
      </c>
      <c r="C517" s="172">
        <v>160.4</v>
      </c>
      <c r="D517" s="173" t="s">
        <v>41</v>
      </c>
      <c r="E517" s="174"/>
      <c r="F517" s="175">
        <f t="shared" si="25"/>
        <v>0</v>
      </c>
      <c r="G517" s="20"/>
      <c r="H517" s="7"/>
      <c r="I517" s="91"/>
      <c r="J517" s="46"/>
      <c r="K517" s="167"/>
      <c r="L517" s="11"/>
      <c r="N517" s="144"/>
      <c r="O517" s="145"/>
    </row>
    <row r="518" spans="1:15" ht="24" customHeight="1">
      <c r="A518" s="170" t="s">
        <v>321</v>
      </c>
      <c r="B518" s="171" t="s">
        <v>322</v>
      </c>
      <c r="C518" s="172">
        <v>262.5</v>
      </c>
      <c r="D518" s="173" t="s">
        <v>41</v>
      </c>
      <c r="E518" s="174"/>
      <c r="F518" s="175">
        <f t="shared" si="25"/>
        <v>0</v>
      </c>
      <c r="G518" s="20"/>
      <c r="H518" s="7"/>
      <c r="I518" s="9"/>
      <c r="J518" s="46"/>
      <c r="K518" s="167"/>
      <c r="L518" s="11"/>
    </row>
    <row r="519" spans="1:15" ht="24" customHeight="1">
      <c r="A519" s="170" t="s">
        <v>323</v>
      </c>
      <c r="B519" s="171" t="s">
        <v>180</v>
      </c>
      <c r="C519" s="172">
        <v>3</v>
      </c>
      <c r="D519" s="173" t="s">
        <v>47</v>
      </c>
      <c r="E519" s="174"/>
      <c r="F519" s="175">
        <f t="shared" si="25"/>
        <v>0</v>
      </c>
      <c r="G519" s="20"/>
      <c r="H519" s="7"/>
      <c r="I519" s="9"/>
      <c r="J519" s="46"/>
      <c r="K519" s="167"/>
      <c r="L519" s="11"/>
    </row>
    <row r="520" spans="1:15" ht="24" customHeight="1">
      <c r="A520" s="170" t="s">
        <v>324</v>
      </c>
      <c r="B520" s="171" t="s">
        <v>180</v>
      </c>
      <c r="C520" s="172">
        <v>7</v>
      </c>
      <c r="D520" s="173" t="s">
        <v>47</v>
      </c>
      <c r="E520" s="174"/>
      <c r="F520" s="175">
        <f t="shared" si="25"/>
        <v>0</v>
      </c>
      <c r="G520" s="20"/>
      <c r="H520" s="7"/>
      <c r="I520" s="9"/>
      <c r="J520" s="46"/>
      <c r="K520" s="167"/>
      <c r="L520" s="11"/>
    </row>
    <row r="521" spans="1:15" ht="24" customHeight="1">
      <c r="A521" s="170" t="s">
        <v>325</v>
      </c>
      <c r="B521" s="171" t="s">
        <v>180</v>
      </c>
      <c r="C521" s="172">
        <v>1</v>
      </c>
      <c r="D521" s="173" t="s">
        <v>47</v>
      </c>
      <c r="E521" s="174"/>
      <c r="F521" s="175">
        <f t="shared" si="25"/>
        <v>0</v>
      </c>
      <c r="G521" s="20"/>
      <c r="H521" s="7"/>
      <c r="I521" s="9"/>
      <c r="J521" s="46"/>
      <c r="K521" s="167"/>
      <c r="L521" s="11"/>
    </row>
    <row r="522" spans="1:15" ht="24" customHeight="1">
      <c r="A522" s="170" t="s">
        <v>326</v>
      </c>
      <c r="B522" s="171" t="s">
        <v>327</v>
      </c>
      <c r="C522" s="172">
        <v>2</v>
      </c>
      <c r="D522" s="173" t="s">
        <v>47</v>
      </c>
      <c r="E522" s="174"/>
      <c r="F522" s="175">
        <f t="shared" si="25"/>
        <v>0</v>
      </c>
      <c r="G522" s="20"/>
      <c r="H522" s="7"/>
      <c r="I522" s="9"/>
      <c r="J522" s="46"/>
      <c r="K522" s="167"/>
      <c r="L522" s="11"/>
    </row>
    <row r="523" spans="1:15" ht="24" customHeight="1">
      <c r="A523" s="170" t="s">
        <v>326</v>
      </c>
      <c r="B523" s="171" t="s">
        <v>328</v>
      </c>
      <c r="C523" s="172">
        <v>1</v>
      </c>
      <c r="D523" s="173" t="s">
        <v>47</v>
      </c>
      <c r="E523" s="174"/>
      <c r="F523" s="175">
        <f t="shared" si="25"/>
        <v>0</v>
      </c>
      <c r="G523" s="20"/>
      <c r="H523" s="7"/>
      <c r="I523" s="9"/>
      <c r="J523" s="46">
        <f>ROUNDDOWN(G523*I523,0)</f>
        <v>0</v>
      </c>
      <c r="K523" s="167"/>
      <c r="L523" s="11"/>
    </row>
    <row r="524" spans="1:15" ht="24" customHeight="1">
      <c r="A524" s="170" t="s">
        <v>329</v>
      </c>
      <c r="B524" s="171" t="s">
        <v>269</v>
      </c>
      <c r="C524" s="172">
        <v>113</v>
      </c>
      <c r="D524" s="173" t="s">
        <v>41</v>
      </c>
      <c r="E524" s="174"/>
      <c r="F524" s="175">
        <f t="shared" si="25"/>
        <v>0</v>
      </c>
      <c r="G524" s="20"/>
      <c r="H524" s="7"/>
      <c r="I524" s="9"/>
      <c r="J524" s="46">
        <f>ROUNDDOWN(G524*I524,0)</f>
        <v>0</v>
      </c>
      <c r="K524" s="167"/>
      <c r="L524" s="11"/>
    </row>
    <row r="525" spans="1:15" ht="24" customHeight="1">
      <c r="A525" s="170" t="s">
        <v>330</v>
      </c>
      <c r="B525" s="171" t="s">
        <v>331</v>
      </c>
      <c r="C525" s="172">
        <v>1</v>
      </c>
      <c r="D525" s="173" t="s">
        <v>47</v>
      </c>
      <c r="E525" s="174"/>
      <c r="F525" s="175">
        <f t="shared" si="25"/>
        <v>0</v>
      </c>
      <c r="G525" s="20"/>
      <c r="H525" s="7"/>
      <c r="I525" s="9"/>
      <c r="J525" s="46">
        <f>ROUNDDOWN(G525*I525,0)</f>
        <v>0</v>
      </c>
      <c r="K525" s="167"/>
      <c r="L525" s="11"/>
    </row>
    <row r="526" spans="1:15" ht="24" customHeight="1">
      <c r="A526" s="170" t="s">
        <v>332</v>
      </c>
      <c r="B526" s="171" t="s">
        <v>269</v>
      </c>
      <c r="C526" s="172">
        <v>1</v>
      </c>
      <c r="D526" s="173" t="s">
        <v>47</v>
      </c>
      <c r="E526" s="174"/>
      <c r="F526" s="175">
        <f t="shared" si="25"/>
        <v>0</v>
      </c>
      <c r="G526" s="83"/>
      <c r="H526" s="49"/>
      <c r="I526" s="9"/>
      <c r="J526" s="46"/>
      <c r="K526" s="167"/>
      <c r="L526" s="11"/>
    </row>
    <row r="527" spans="1:15" ht="24" customHeight="1">
      <c r="A527" s="182" t="s">
        <v>333</v>
      </c>
      <c r="B527" s="183" t="s">
        <v>269</v>
      </c>
      <c r="C527" s="184">
        <v>1</v>
      </c>
      <c r="D527" s="185" t="s">
        <v>47</v>
      </c>
      <c r="E527" s="186"/>
      <c r="F527" s="187">
        <f t="shared" si="25"/>
        <v>0</v>
      </c>
      <c r="G527" s="56"/>
      <c r="H527" s="57"/>
      <c r="I527" s="58"/>
      <c r="J527" s="59"/>
      <c r="K527" s="168"/>
      <c r="L527" s="71"/>
    </row>
    <row r="528" spans="1:15" ht="24" customHeight="1">
      <c r="A528" s="151"/>
      <c r="B528" s="84"/>
      <c r="C528" s="85"/>
      <c r="D528" s="86"/>
      <c r="E528" s="87"/>
      <c r="F528" s="88"/>
      <c r="G528" s="66"/>
      <c r="H528" s="89"/>
      <c r="I528" s="90"/>
      <c r="J528" s="64"/>
      <c r="K528" s="74"/>
      <c r="L528" s="74"/>
    </row>
    <row r="529" spans="1:15" ht="39.950000000000003" customHeight="1">
      <c r="A529" s="31" t="str">
        <f>A361</f>
        <v>内訳書</v>
      </c>
      <c r="B529" s="29"/>
      <c r="C529" s="30"/>
      <c r="D529" s="31"/>
      <c r="E529" s="28"/>
      <c r="F529" s="28"/>
      <c r="G529" s="28"/>
      <c r="H529" s="28"/>
      <c r="I529" s="28"/>
      <c r="J529" s="28"/>
      <c r="K529" s="138">
        <f>K505+1</f>
        <v>23</v>
      </c>
      <c r="L529" s="32" t="s">
        <v>32</v>
      </c>
      <c r="N529" s="144"/>
      <c r="O529" s="145"/>
    </row>
    <row r="530" spans="1:15" ht="15.95" customHeight="1">
      <c r="A530" s="333" t="s">
        <v>2</v>
      </c>
      <c r="B530" s="335" t="s">
        <v>33</v>
      </c>
      <c r="C530" s="337" t="s">
        <v>3</v>
      </c>
      <c r="D530" s="338"/>
      <c r="E530" s="339"/>
      <c r="F530" s="33"/>
      <c r="G530" s="340" t="s">
        <v>4</v>
      </c>
      <c r="H530" s="338"/>
      <c r="I530" s="339"/>
      <c r="J530" s="34"/>
      <c r="K530" s="331" t="s">
        <v>34</v>
      </c>
      <c r="L530" s="35"/>
      <c r="N530" s="144"/>
      <c r="O530" s="145"/>
    </row>
    <row r="531" spans="1:15" ht="15.95" customHeight="1">
      <c r="A531" s="334"/>
      <c r="B531" s="336"/>
      <c r="C531" s="36" t="s">
        <v>6</v>
      </c>
      <c r="D531" s="37" t="s">
        <v>1</v>
      </c>
      <c r="E531" s="37" t="s">
        <v>7</v>
      </c>
      <c r="F531" s="38" t="s">
        <v>8</v>
      </c>
      <c r="G531" s="39" t="s">
        <v>6</v>
      </c>
      <c r="H531" s="37" t="s">
        <v>1</v>
      </c>
      <c r="I531" s="37" t="s">
        <v>7</v>
      </c>
      <c r="J531" s="37" t="s">
        <v>8</v>
      </c>
      <c r="K531" s="332"/>
      <c r="L531" s="40"/>
      <c r="N531" s="144"/>
      <c r="O531" s="145"/>
    </row>
    <row r="532" spans="1:15" ht="24" customHeight="1">
      <c r="A532" s="170" t="s">
        <v>334</v>
      </c>
      <c r="B532" s="171" t="s">
        <v>269</v>
      </c>
      <c r="C532" s="172">
        <v>3</v>
      </c>
      <c r="D532" s="173" t="s">
        <v>47</v>
      </c>
      <c r="E532" s="174"/>
      <c r="F532" s="175">
        <f t="shared" ref="F532:F539" si="26">ROUNDDOWN(C532*E532,)</f>
        <v>0</v>
      </c>
      <c r="G532" s="43"/>
      <c r="H532" s="7"/>
      <c r="I532" s="44"/>
      <c r="J532" s="45"/>
      <c r="K532" s="167"/>
      <c r="L532" s="11"/>
      <c r="N532" s="144"/>
      <c r="O532" s="145"/>
    </row>
    <row r="533" spans="1:15" ht="24" customHeight="1">
      <c r="A533" s="170" t="s">
        <v>335</v>
      </c>
      <c r="B533" s="171" t="s">
        <v>269</v>
      </c>
      <c r="C533" s="172">
        <v>1</v>
      </c>
      <c r="D533" s="173" t="s">
        <v>48</v>
      </c>
      <c r="E533" s="174"/>
      <c r="F533" s="175">
        <f t="shared" si="26"/>
        <v>0</v>
      </c>
      <c r="G533" s="20"/>
      <c r="H533" s="7"/>
      <c r="I533" s="46"/>
      <c r="J533" s="46"/>
      <c r="K533" s="167"/>
      <c r="L533" s="11"/>
      <c r="N533" s="144"/>
      <c r="O533" s="145"/>
    </row>
    <row r="534" spans="1:15" ht="24" customHeight="1">
      <c r="A534" s="170" t="s">
        <v>336</v>
      </c>
      <c r="B534" s="171" t="s">
        <v>269</v>
      </c>
      <c r="C534" s="172">
        <v>1</v>
      </c>
      <c r="D534" s="173" t="s">
        <v>48</v>
      </c>
      <c r="E534" s="174"/>
      <c r="F534" s="175">
        <f t="shared" si="26"/>
        <v>0</v>
      </c>
      <c r="G534" s="20"/>
      <c r="H534" s="7"/>
      <c r="I534" s="46"/>
      <c r="J534" s="46"/>
      <c r="K534" s="167"/>
      <c r="L534" s="11"/>
      <c r="N534" s="144"/>
      <c r="O534" s="145"/>
    </row>
    <row r="535" spans="1:15" ht="24" customHeight="1">
      <c r="A535" s="170" t="s">
        <v>337</v>
      </c>
      <c r="B535" s="171" t="s">
        <v>269</v>
      </c>
      <c r="C535" s="172">
        <v>1</v>
      </c>
      <c r="D535" s="173" t="s">
        <v>48</v>
      </c>
      <c r="E535" s="174"/>
      <c r="F535" s="175">
        <f t="shared" si="26"/>
        <v>0</v>
      </c>
      <c r="G535" s="20"/>
      <c r="H535" s="7"/>
      <c r="I535" s="46"/>
      <c r="J535" s="46"/>
      <c r="K535" s="167"/>
      <c r="L535" s="11"/>
      <c r="N535" s="144"/>
      <c r="O535" s="145"/>
    </row>
    <row r="536" spans="1:15" ht="24" customHeight="1">
      <c r="A536" s="170" t="s">
        <v>338</v>
      </c>
      <c r="B536" s="171" t="s">
        <v>269</v>
      </c>
      <c r="C536" s="172">
        <v>1</v>
      </c>
      <c r="D536" s="173" t="s">
        <v>48</v>
      </c>
      <c r="E536" s="174"/>
      <c r="F536" s="175">
        <f t="shared" si="26"/>
        <v>0</v>
      </c>
      <c r="G536" s="20"/>
      <c r="H536" s="7"/>
      <c r="I536" s="46"/>
      <c r="J536" s="46"/>
      <c r="K536" s="167"/>
      <c r="L536" s="11"/>
      <c r="N536" s="144"/>
      <c r="O536" s="145"/>
    </row>
    <row r="537" spans="1:15" ht="24" customHeight="1">
      <c r="A537" s="170" t="s">
        <v>339</v>
      </c>
      <c r="B537" s="171" t="s">
        <v>269</v>
      </c>
      <c r="C537" s="172">
        <v>1</v>
      </c>
      <c r="D537" s="173" t="s">
        <v>48</v>
      </c>
      <c r="E537" s="174"/>
      <c r="F537" s="175">
        <f t="shared" si="26"/>
        <v>0</v>
      </c>
      <c r="G537" s="20"/>
      <c r="H537" s="7"/>
      <c r="I537" s="9"/>
      <c r="J537" s="46"/>
      <c r="K537" s="167"/>
      <c r="L537" s="11"/>
      <c r="N537" s="144"/>
      <c r="O537" s="145"/>
    </row>
    <row r="538" spans="1:15" ht="24" customHeight="1">
      <c r="A538" s="170" t="s">
        <v>340</v>
      </c>
      <c r="B538" s="171" t="s">
        <v>269</v>
      </c>
      <c r="C538" s="172">
        <v>1</v>
      </c>
      <c r="D538" s="173" t="s">
        <v>48</v>
      </c>
      <c r="E538" s="174"/>
      <c r="F538" s="175">
        <f t="shared" si="26"/>
        <v>0</v>
      </c>
      <c r="G538" s="20"/>
      <c r="H538" s="7"/>
      <c r="I538" s="9"/>
      <c r="J538" s="46"/>
      <c r="K538" s="167"/>
      <c r="L538" s="11"/>
      <c r="N538" s="144"/>
      <c r="O538" s="145"/>
    </row>
    <row r="539" spans="1:15" ht="24" customHeight="1">
      <c r="A539" s="170" t="s">
        <v>341</v>
      </c>
      <c r="B539" s="171" t="s">
        <v>269</v>
      </c>
      <c r="C539" s="172">
        <v>2</v>
      </c>
      <c r="D539" s="173" t="s">
        <v>48</v>
      </c>
      <c r="E539" s="174"/>
      <c r="F539" s="175">
        <f t="shared" si="26"/>
        <v>0</v>
      </c>
      <c r="G539" s="20"/>
      <c r="H539" s="7"/>
      <c r="I539" s="91"/>
      <c r="J539" s="46"/>
      <c r="K539" s="167"/>
      <c r="L539" s="11"/>
      <c r="N539" s="144"/>
      <c r="O539" s="145"/>
    </row>
    <row r="540" spans="1:15" ht="24" customHeight="1">
      <c r="A540" s="170" t="s">
        <v>342</v>
      </c>
      <c r="B540" s="171" t="s">
        <v>343</v>
      </c>
      <c r="C540" s="172">
        <v>1</v>
      </c>
      <c r="D540" s="173" t="s">
        <v>0</v>
      </c>
      <c r="E540" s="174"/>
      <c r="F540" s="175"/>
      <c r="G540" s="20"/>
      <c r="H540" s="7"/>
      <c r="I540" s="91"/>
      <c r="J540" s="46"/>
      <c r="K540" s="167"/>
      <c r="L540" s="11"/>
      <c r="N540" s="144"/>
      <c r="O540" s="145"/>
    </row>
    <row r="541" spans="1:15" ht="24" customHeight="1">
      <c r="A541" s="170" t="s">
        <v>344</v>
      </c>
      <c r="B541" s="171"/>
      <c r="C541" s="172"/>
      <c r="D541" s="173"/>
      <c r="E541" s="174"/>
      <c r="F541" s="175"/>
      <c r="G541" s="20"/>
      <c r="H541" s="7"/>
      <c r="I541" s="91"/>
      <c r="J541" s="46"/>
      <c r="K541" s="167"/>
      <c r="L541" s="11"/>
      <c r="N541" s="144"/>
      <c r="O541" s="145"/>
    </row>
    <row r="542" spans="1:15" ht="24" customHeight="1">
      <c r="A542" s="170" t="s">
        <v>128</v>
      </c>
      <c r="B542" s="171" t="s">
        <v>135</v>
      </c>
      <c r="C542" s="172">
        <v>312.3</v>
      </c>
      <c r="D542" s="173" t="s">
        <v>45</v>
      </c>
      <c r="E542" s="174"/>
      <c r="F542" s="175">
        <f t="shared" ref="F542:F551" si="27">ROUNDDOWN(C542*E542,)</f>
        <v>0</v>
      </c>
      <c r="G542" s="20"/>
      <c r="H542" s="7"/>
      <c r="I542" s="9"/>
      <c r="J542" s="46"/>
      <c r="K542" s="167"/>
      <c r="L542" s="11"/>
    </row>
    <row r="543" spans="1:15" ht="24" customHeight="1">
      <c r="A543" s="170" t="s">
        <v>129</v>
      </c>
      <c r="B543" s="171" t="s">
        <v>345</v>
      </c>
      <c r="C543" s="172">
        <v>13.6</v>
      </c>
      <c r="D543" s="173" t="s">
        <v>45</v>
      </c>
      <c r="E543" s="174"/>
      <c r="F543" s="175">
        <f t="shared" si="27"/>
        <v>0</v>
      </c>
      <c r="G543" s="20"/>
      <c r="H543" s="7"/>
      <c r="I543" s="9"/>
      <c r="J543" s="46"/>
      <c r="K543" s="167"/>
      <c r="L543" s="11"/>
    </row>
    <row r="544" spans="1:15" ht="24" customHeight="1">
      <c r="A544" s="170" t="s">
        <v>129</v>
      </c>
      <c r="B544" s="171" t="s">
        <v>346</v>
      </c>
      <c r="C544" s="172">
        <v>8.1999999999999993</v>
      </c>
      <c r="D544" s="173" t="s">
        <v>45</v>
      </c>
      <c r="E544" s="174"/>
      <c r="F544" s="175">
        <f t="shared" si="27"/>
        <v>0</v>
      </c>
      <c r="G544" s="20"/>
      <c r="H544" s="7"/>
      <c r="I544" s="9"/>
      <c r="J544" s="46"/>
      <c r="K544" s="167"/>
      <c r="L544" s="11"/>
    </row>
    <row r="545" spans="1:15" ht="24" customHeight="1">
      <c r="A545" s="170" t="s">
        <v>129</v>
      </c>
      <c r="B545" s="171" t="s">
        <v>347</v>
      </c>
      <c r="C545" s="172">
        <v>2.5</v>
      </c>
      <c r="D545" s="173" t="s">
        <v>45</v>
      </c>
      <c r="E545" s="174"/>
      <c r="F545" s="175">
        <f t="shared" si="27"/>
        <v>0</v>
      </c>
      <c r="G545" s="20"/>
      <c r="H545" s="7"/>
      <c r="I545" s="9"/>
      <c r="J545" s="46"/>
      <c r="K545" s="167"/>
      <c r="L545" s="11"/>
    </row>
    <row r="546" spans="1:15" ht="24" customHeight="1">
      <c r="A546" s="170" t="s">
        <v>129</v>
      </c>
      <c r="B546" s="171" t="s">
        <v>348</v>
      </c>
      <c r="C546" s="172">
        <v>52</v>
      </c>
      <c r="D546" s="173" t="s">
        <v>45</v>
      </c>
      <c r="E546" s="174"/>
      <c r="F546" s="175">
        <f t="shared" si="27"/>
        <v>0</v>
      </c>
      <c r="G546" s="20"/>
      <c r="H546" s="7"/>
      <c r="I546" s="9"/>
      <c r="J546" s="46"/>
      <c r="K546" s="167"/>
      <c r="L546" s="11"/>
    </row>
    <row r="547" spans="1:15" ht="24" customHeight="1">
      <c r="A547" s="170" t="s">
        <v>129</v>
      </c>
      <c r="B547" s="171" t="s">
        <v>349</v>
      </c>
      <c r="C547" s="172">
        <v>80.5</v>
      </c>
      <c r="D547" s="173" t="s">
        <v>45</v>
      </c>
      <c r="E547" s="174"/>
      <c r="F547" s="175">
        <f t="shared" si="27"/>
        <v>0</v>
      </c>
      <c r="G547" s="20"/>
      <c r="H547" s="7"/>
      <c r="I547" s="9"/>
      <c r="J547" s="46">
        <f>ROUNDDOWN(G547*I547,0)</f>
        <v>0</v>
      </c>
      <c r="K547" s="167"/>
      <c r="L547" s="11"/>
    </row>
    <row r="548" spans="1:15" ht="24" customHeight="1">
      <c r="A548" s="170" t="s">
        <v>129</v>
      </c>
      <c r="B548" s="171" t="s">
        <v>315</v>
      </c>
      <c r="C548" s="172">
        <v>0.3</v>
      </c>
      <c r="D548" s="173" t="s">
        <v>45</v>
      </c>
      <c r="E548" s="174"/>
      <c r="F548" s="175">
        <f t="shared" si="27"/>
        <v>0</v>
      </c>
      <c r="G548" s="20"/>
      <c r="H548" s="7"/>
      <c r="I548" s="9"/>
      <c r="J548" s="46">
        <f>ROUNDDOWN(G548*I548,0)</f>
        <v>0</v>
      </c>
      <c r="K548" s="167"/>
      <c r="L548" s="11"/>
    </row>
    <row r="549" spans="1:15" ht="24" customHeight="1">
      <c r="A549" s="170" t="s">
        <v>129</v>
      </c>
      <c r="B549" s="171" t="s">
        <v>145</v>
      </c>
      <c r="C549" s="172">
        <v>1.6</v>
      </c>
      <c r="D549" s="173" t="s">
        <v>45</v>
      </c>
      <c r="E549" s="174"/>
      <c r="F549" s="175">
        <f t="shared" si="27"/>
        <v>0</v>
      </c>
      <c r="G549" s="20"/>
      <c r="H549" s="7"/>
      <c r="I549" s="9"/>
      <c r="J549" s="46">
        <f>ROUNDDOWN(G549*I549,0)</f>
        <v>0</v>
      </c>
      <c r="K549" s="167"/>
      <c r="L549" s="11"/>
    </row>
    <row r="550" spans="1:15" ht="24" customHeight="1">
      <c r="A550" s="170" t="s">
        <v>130</v>
      </c>
      <c r="B550" s="171" t="s">
        <v>135</v>
      </c>
      <c r="C550" s="172">
        <v>312.3</v>
      </c>
      <c r="D550" s="173" t="s">
        <v>45</v>
      </c>
      <c r="E550" s="174"/>
      <c r="F550" s="175">
        <f t="shared" si="27"/>
        <v>0</v>
      </c>
      <c r="G550" s="83"/>
      <c r="H550" s="49"/>
      <c r="I550" s="9"/>
      <c r="J550" s="46"/>
      <c r="K550" s="167"/>
      <c r="L550" s="11"/>
    </row>
    <row r="551" spans="1:15" ht="24" customHeight="1">
      <c r="A551" s="182" t="s">
        <v>129</v>
      </c>
      <c r="B551" s="183" t="s">
        <v>345</v>
      </c>
      <c r="C551" s="184">
        <v>13.6</v>
      </c>
      <c r="D551" s="185" t="s">
        <v>45</v>
      </c>
      <c r="E551" s="186"/>
      <c r="F551" s="187">
        <f t="shared" si="27"/>
        <v>0</v>
      </c>
      <c r="G551" s="56"/>
      <c r="H551" s="57"/>
      <c r="I551" s="58"/>
      <c r="J551" s="59"/>
      <c r="K551" s="168"/>
      <c r="L551" s="71"/>
    </row>
    <row r="552" spans="1:15" ht="24" customHeight="1">
      <c r="A552" s="151"/>
      <c r="B552" s="84"/>
      <c r="C552" s="85"/>
      <c r="D552" s="86"/>
      <c r="E552" s="87"/>
      <c r="F552" s="88"/>
      <c r="G552" s="66"/>
      <c r="H552" s="89"/>
      <c r="I552" s="90"/>
      <c r="J552" s="64"/>
      <c r="K552" s="74"/>
      <c r="L552" s="74"/>
    </row>
    <row r="553" spans="1:15" ht="39.950000000000003" customHeight="1">
      <c r="A553" s="31" t="str">
        <f>A385</f>
        <v>内訳書</v>
      </c>
      <c r="B553" s="29"/>
      <c r="C553" s="30"/>
      <c r="D553" s="31"/>
      <c r="E553" s="28"/>
      <c r="F553" s="28"/>
      <c r="G553" s="28"/>
      <c r="H553" s="28"/>
      <c r="I553" s="28"/>
      <c r="J553" s="28"/>
      <c r="K553" s="138">
        <f>K529+1</f>
        <v>24</v>
      </c>
      <c r="L553" s="32" t="s">
        <v>32</v>
      </c>
      <c r="N553" s="144"/>
      <c r="O553" s="145"/>
    </row>
    <row r="554" spans="1:15" ht="15.95" customHeight="1">
      <c r="A554" s="333" t="s">
        <v>2</v>
      </c>
      <c r="B554" s="335" t="s">
        <v>33</v>
      </c>
      <c r="C554" s="337" t="s">
        <v>3</v>
      </c>
      <c r="D554" s="338"/>
      <c r="E554" s="339"/>
      <c r="F554" s="33"/>
      <c r="G554" s="340" t="s">
        <v>4</v>
      </c>
      <c r="H554" s="338"/>
      <c r="I554" s="339"/>
      <c r="J554" s="34"/>
      <c r="K554" s="331" t="s">
        <v>34</v>
      </c>
      <c r="L554" s="35"/>
      <c r="N554" s="144"/>
      <c r="O554" s="145"/>
    </row>
    <row r="555" spans="1:15" ht="15.95" customHeight="1">
      <c r="A555" s="334"/>
      <c r="B555" s="336"/>
      <c r="C555" s="36" t="s">
        <v>6</v>
      </c>
      <c r="D555" s="37" t="s">
        <v>1</v>
      </c>
      <c r="E555" s="37" t="s">
        <v>7</v>
      </c>
      <c r="F555" s="38" t="s">
        <v>8</v>
      </c>
      <c r="G555" s="39" t="s">
        <v>6</v>
      </c>
      <c r="H555" s="37" t="s">
        <v>1</v>
      </c>
      <c r="I555" s="37" t="s">
        <v>7</v>
      </c>
      <c r="J555" s="37" t="s">
        <v>8</v>
      </c>
      <c r="K555" s="332"/>
      <c r="L555" s="40"/>
      <c r="N555" s="144"/>
      <c r="O555" s="145"/>
    </row>
    <row r="556" spans="1:15" ht="24" customHeight="1">
      <c r="A556" s="170" t="s">
        <v>129</v>
      </c>
      <c r="B556" s="171" t="s">
        <v>346</v>
      </c>
      <c r="C556" s="172">
        <v>8.1999999999999993</v>
      </c>
      <c r="D556" s="173" t="s">
        <v>45</v>
      </c>
      <c r="E556" s="174"/>
      <c r="F556" s="175">
        <f t="shared" ref="F556:F569" si="28">ROUNDDOWN(C556*E556,)</f>
        <v>0</v>
      </c>
      <c r="G556" s="43"/>
      <c r="H556" s="7"/>
      <c r="I556" s="44"/>
      <c r="J556" s="45"/>
      <c r="K556" s="167"/>
      <c r="L556" s="11"/>
      <c r="N556" s="144"/>
      <c r="O556" s="145"/>
    </row>
    <row r="557" spans="1:15" ht="24" customHeight="1">
      <c r="A557" s="170" t="s">
        <v>129</v>
      </c>
      <c r="B557" s="171" t="s">
        <v>347</v>
      </c>
      <c r="C557" s="172">
        <v>2.5</v>
      </c>
      <c r="D557" s="173" t="s">
        <v>45</v>
      </c>
      <c r="E557" s="174"/>
      <c r="F557" s="175">
        <f t="shared" si="28"/>
        <v>0</v>
      </c>
      <c r="G557" s="20"/>
      <c r="H557" s="7"/>
      <c r="I557" s="46"/>
      <c r="J557" s="46"/>
      <c r="K557" s="167"/>
      <c r="L557" s="11"/>
      <c r="N557" s="144"/>
      <c r="O557" s="145"/>
    </row>
    <row r="558" spans="1:15" ht="24" customHeight="1">
      <c r="A558" s="170" t="s">
        <v>129</v>
      </c>
      <c r="B558" s="171" t="s">
        <v>348</v>
      </c>
      <c r="C558" s="172">
        <v>52</v>
      </c>
      <c r="D558" s="173" t="s">
        <v>45</v>
      </c>
      <c r="E558" s="174"/>
      <c r="F558" s="175">
        <f t="shared" si="28"/>
        <v>0</v>
      </c>
      <c r="G558" s="20"/>
      <c r="H558" s="7"/>
      <c r="I558" s="46"/>
      <c r="J558" s="46"/>
      <c r="K558" s="167"/>
      <c r="L558" s="11"/>
      <c r="N558" s="144"/>
      <c r="O558" s="145"/>
    </row>
    <row r="559" spans="1:15" ht="24" customHeight="1">
      <c r="A559" s="170" t="s">
        <v>129</v>
      </c>
      <c r="B559" s="171" t="s">
        <v>349</v>
      </c>
      <c r="C559" s="172">
        <v>80.5</v>
      </c>
      <c r="D559" s="173" t="s">
        <v>45</v>
      </c>
      <c r="E559" s="174"/>
      <c r="F559" s="175">
        <f t="shared" si="28"/>
        <v>0</v>
      </c>
      <c r="G559" s="20"/>
      <c r="H559" s="7"/>
      <c r="I559" s="46"/>
      <c r="J559" s="46"/>
      <c r="K559" s="167"/>
      <c r="L559" s="11"/>
      <c r="N559" s="144"/>
      <c r="O559" s="145"/>
    </row>
    <row r="560" spans="1:15" ht="24" customHeight="1">
      <c r="A560" s="170" t="s">
        <v>129</v>
      </c>
      <c r="B560" s="171" t="s">
        <v>315</v>
      </c>
      <c r="C560" s="172">
        <v>0.3</v>
      </c>
      <c r="D560" s="173" t="s">
        <v>45</v>
      </c>
      <c r="E560" s="174"/>
      <c r="F560" s="175">
        <f t="shared" si="28"/>
        <v>0</v>
      </c>
      <c r="G560" s="20"/>
      <c r="H560" s="7"/>
      <c r="I560" s="46"/>
      <c r="J560" s="46"/>
      <c r="K560" s="167"/>
      <c r="L560" s="11"/>
      <c r="N560" s="144"/>
      <c r="O560" s="145"/>
    </row>
    <row r="561" spans="1:15" ht="24" customHeight="1">
      <c r="A561" s="170" t="s">
        <v>129</v>
      </c>
      <c r="B561" s="171" t="s">
        <v>145</v>
      </c>
      <c r="C561" s="172">
        <v>1.6</v>
      </c>
      <c r="D561" s="173" t="s">
        <v>45</v>
      </c>
      <c r="E561" s="174"/>
      <c r="F561" s="175">
        <f t="shared" si="28"/>
        <v>0</v>
      </c>
      <c r="G561" s="20"/>
      <c r="H561" s="7"/>
      <c r="I561" s="9"/>
      <c r="J561" s="46"/>
      <c r="K561" s="167"/>
      <c r="L561" s="11"/>
      <c r="N561" s="144"/>
      <c r="O561" s="145"/>
    </row>
    <row r="562" spans="1:15" ht="24" customHeight="1">
      <c r="A562" s="170" t="s">
        <v>146</v>
      </c>
      <c r="B562" s="171" t="s">
        <v>135</v>
      </c>
      <c r="C562" s="172">
        <v>312.3</v>
      </c>
      <c r="D562" s="173" t="s">
        <v>45</v>
      </c>
      <c r="E562" s="174"/>
      <c r="F562" s="175">
        <f t="shared" si="28"/>
        <v>0</v>
      </c>
      <c r="G562" s="20"/>
      <c r="H562" s="7"/>
      <c r="I562" s="9"/>
      <c r="J562" s="46"/>
      <c r="K562" s="143"/>
      <c r="L562" s="11"/>
      <c r="N562" s="144"/>
      <c r="O562" s="145"/>
    </row>
    <row r="563" spans="1:15" ht="24" customHeight="1">
      <c r="A563" s="170" t="s">
        <v>129</v>
      </c>
      <c r="B563" s="171" t="s">
        <v>345</v>
      </c>
      <c r="C563" s="172">
        <v>13.6</v>
      </c>
      <c r="D563" s="173" t="s">
        <v>45</v>
      </c>
      <c r="E563" s="174"/>
      <c r="F563" s="175">
        <f>ROUNDDOWN(C563*E563,)</f>
        <v>0</v>
      </c>
      <c r="G563" s="20"/>
      <c r="H563" s="7"/>
      <c r="I563" s="91"/>
      <c r="J563" s="46"/>
      <c r="K563" s="19"/>
      <c r="L563" s="11"/>
      <c r="N563" s="144"/>
      <c r="O563" s="145"/>
    </row>
    <row r="564" spans="1:15" ht="24" customHeight="1">
      <c r="A564" s="170" t="s">
        <v>129</v>
      </c>
      <c r="B564" s="171" t="s">
        <v>346</v>
      </c>
      <c r="C564" s="172">
        <v>8.1999999999999993</v>
      </c>
      <c r="D564" s="173" t="s">
        <v>45</v>
      </c>
      <c r="E564" s="174"/>
      <c r="F564" s="175">
        <f t="shared" si="28"/>
        <v>0</v>
      </c>
      <c r="G564" s="20"/>
      <c r="H564" s="7"/>
      <c r="I564" s="91"/>
      <c r="J564" s="46"/>
      <c r="K564" s="19"/>
      <c r="L564" s="11"/>
      <c r="N564" s="144"/>
      <c r="O564" s="145"/>
    </row>
    <row r="565" spans="1:15" ht="24" customHeight="1">
      <c r="A565" s="170" t="s">
        <v>129</v>
      </c>
      <c r="B565" s="171" t="s">
        <v>347</v>
      </c>
      <c r="C565" s="172">
        <v>2.5</v>
      </c>
      <c r="D565" s="173" t="s">
        <v>45</v>
      </c>
      <c r="E565" s="174"/>
      <c r="F565" s="175">
        <f t="shared" si="28"/>
        <v>0</v>
      </c>
      <c r="G565" s="20"/>
      <c r="H565" s="7"/>
      <c r="I565" s="91"/>
      <c r="J565" s="46"/>
      <c r="K565" s="143"/>
      <c r="L565" s="11"/>
      <c r="N565" s="144"/>
      <c r="O565" s="145"/>
    </row>
    <row r="566" spans="1:15" ht="24" customHeight="1">
      <c r="A566" s="170" t="s">
        <v>129</v>
      </c>
      <c r="B566" s="171" t="s">
        <v>348</v>
      </c>
      <c r="C566" s="172">
        <v>52</v>
      </c>
      <c r="D566" s="173" t="s">
        <v>45</v>
      </c>
      <c r="E566" s="174"/>
      <c r="F566" s="175">
        <f t="shared" si="28"/>
        <v>0</v>
      </c>
      <c r="G566" s="20"/>
      <c r="H566" s="7"/>
      <c r="I566" s="9"/>
      <c r="J566" s="46"/>
      <c r="K566" s="19"/>
      <c r="L566" s="11"/>
    </row>
    <row r="567" spans="1:15" ht="24" customHeight="1">
      <c r="A567" s="170" t="s">
        <v>129</v>
      </c>
      <c r="B567" s="171" t="s">
        <v>349</v>
      </c>
      <c r="C567" s="172">
        <v>80.5</v>
      </c>
      <c r="D567" s="173" t="s">
        <v>45</v>
      </c>
      <c r="E567" s="174"/>
      <c r="F567" s="175">
        <f t="shared" si="28"/>
        <v>0</v>
      </c>
      <c r="G567" s="20"/>
      <c r="H567" s="7"/>
      <c r="I567" s="9"/>
      <c r="J567" s="46"/>
      <c r="K567" s="19"/>
      <c r="L567" s="11"/>
    </row>
    <row r="568" spans="1:15" ht="24" customHeight="1">
      <c r="A568" s="170" t="s">
        <v>129</v>
      </c>
      <c r="B568" s="171" t="s">
        <v>315</v>
      </c>
      <c r="C568" s="172">
        <v>0.3</v>
      </c>
      <c r="D568" s="173" t="s">
        <v>45</v>
      </c>
      <c r="E568" s="174"/>
      <c r="F568" s="175">
        <f t="shared" si="28"/>
        <v>0</v>
      </c>
      <c r="G568" s="20"/>
      <c r="H568" s="7"/>
      <c r="I568" s="9"/>
      <c r="J568" s="46"/>
      <c r="K568" s="19"/>
      <c r="L568" s="11"/>
    </row>
    <row r="569" spans="1:15" ht="24" customHeight="1">
      <c r="A569" s="170" t="s">
        <v>129</v>
      </c>
      <c r="B569" s="171" t="s">
        <v>145</v>
      </c>
      <c r="C569" s="172">
        <v>1.6</v>
      </c>
      <c r="D569" s="173" t="s">
        <v>45</v>
      </c>
      <c r="E569" s="174"/>
      <c r="F569" s="175">
        <f t="shared" si="28"/>
        <v>0</v>
      </c>
      <c r="G569" s="20"/>
      <c r="H569" s="7"/>
      <c r="I569" s="9"/>
      <c r="J569" s="46"/>
      <c r="K569" s="19"/>
      <c r="L569" s="11"/>
    </row>
    <row r="570" spans="1:15" ht="24" customHeight="1">
      <c r="A570" s="170"/>
      <c r="B570" s="171"/>
      <c r="C570" s="172"/>
      <c r="D570" s="173"/>
      <c r="E570" s="174"/>
      <c r="F570" s="175"/>
      <c r="G570" s="20"/>
      <c r="H570" s="7"/>
      <c r="I570" s="9"/>
      <c r="J570" s="46"/>
      <c r="K570" s="19"/>
      <c r="L570" s="11"/>
    </row>
    <row r="571" spans="1:15" ht="24" customHeight="1">
      <c r="A571" s="177" t="s">
        <v>49</v>
      </c>
      <c r="B571" s="171"/>
      <c r="C571" s="172"/>
      <c r="D571" s="173"/>
      <c r="E571" s="174"/>
      <c r="F571" s="175">
        <f>SUM(F513:F527,F532:F551,F556:F570)</f>
        <v>0</v>
      </c>
      <c r="G571" s="20"/>
      <c r="H571" s="7"/>
      <c r="I571" s="9"/>
      <c r="J571" s="46">
        <f>ROUNDDOWN(G571*I571,0)</f>
        <v>0</v>
      </c>
      <c r="K571" s="19"/>
      <c r="L571" s="11"/>
    </row>
    <row r="572" spans="1:15" ht="24" customHeight="1">
      <c r="A572" s="176" t="s">
        <v>381</v>
      </c>
      <c r="B572" s="171"/>
      <c r="C572" s="172"/>
      <c r="D572" s="173"/>
      <c r="E572" s="174"/>
      <c r="F572" s="175"/>
      <c r="G572" s="20"/>
      <c r="H572" s="7"/>
      <c r="I572" s="9"/>
      <c r="J572" s="46">
        <f>ROUNDDOWN(G572*I572,0)</f>
        <v>0</v>
      </c>
      <c r="K572" s="19"/>
      <c r="L572" s="11"/>
    </row>
    <row r="573" spans="1:15" ht="24" customHeight="1">
      <c r="A573" s="170" t="s">
        <v>350</v>
      </c>
      <c r="B573" s="171" t="s">
        <v>180</v>
      </c>
      <c r="C573" s="172">
        <v>1</v>
      </c>
      <c r="D573" s="173" t="s">
        <v>0</v>
      </c>
      <c r="E573" s="174"/>
      <c r="F573" s="175"/>
      <c r="G573" s="20"/>
      <c r="H573" s="7"/>
      <c r="I573" s="9"/>
      <c r="J573" s="46">
        <f>ROUNDDOWN(G573*I573,0)</f>
        <v>0</v>
      </c>
      <c r="K573" s="167"/>
      <c r="L573" s="11"/>
    </row>
    <row r="574" spans="1:15" ht="24" customHeight="1">
      <c r="A574" s="170" t="s">
        <v>351</v>
      </c>
      <c r="B574" s="171" t="s">
        <v>180</v>
      </c>
      <c r="C574" s="172">
        <v>1</v>
      </c>
      <c r="D574" s="173" t="s">
        <v>0</v>
      </c>
      <c r="E574" s="174"/>
      <c r="F574" s="175"/>
      <c r="G574" s="83"/>
      <c r="H574" s="49"/>
      <c r="I574" s="9"/>
      <c r="J574" s="46"/>
      <c r="K574" s="167"/>
      <c r="L574" s="11"/>
    </row>
    <row r="575" spans="1:15" ht="24" customHeight="1">
      <c r="A575" s="182" t="s">
        <v>352</v>
      </c>
      <c r="B575" s="183" t="s">
        <v>180</v>
      </c>
      <c r="C575" s="184">
        <v>1</v>
      </c>
      <c r="D575" s="185" t="s">
        <v>0</v>
      </c>
      <c r="E575" s="186"/>
      <c r="F575" s="187"/>
      <c r="G575" s="56"/>
      <c r="H575" s="57"/>
      <c r="I575" s="58"/>
      <c r="J575" s="59"/>
      <c r="K575" s="168"/>
      <c r="L575" s="71"/>
    </row>
    <row r="576" spans="1:15" ht="24" customHeight="1">
      <c r="A576" s="151"/>
      <c r="B576" s="84"/>
      <c r="C576" s="85"/>
      <c r="D576" s="86"/>
      <c r="E576" s="87"/>
      <c r="F576" s="88"/>
      <c r="G576" s="66"/>
      <c r="H576" s="89"/>
      <c r="I576" s="90"/>
      <c r="J576" s="64"/>
      <c r="K576" s="74"/>
      <c r="L576" s="74"/>
    </row>
    <row r="577" spans="1:15" ht="39.950000000000003" customHeight="1">
      <c r="A577" s="31" t="str">
        <f>A409</f>
        <v>内訳書</v>
      </c>
      <c r="B577" s="29"/>
      <c r="C577" s="30"/>
      <c r="D577" s="31"/>
      <c r="E577" s="28"/>
      <c r="F577" s="28"/>
      <c r="G577" s="28"/>
      <c r="H577" s="28"/>
      <c r="I577" s="28"/>
      <c r="J577" s="28"/>
      <c r="K577" s="138">
        <f>K553+1</f>
        <v>25</v>
      </c>
      <c r="L577" s="32" t="s">
        <v>32</v>
      </c>
      <c r="N577" s="144"/>
      <c r="O577" s="145"/>
    </row>
    <row r="578" spans="1:15" ht="15.95" customHeight="1">
      <c r="A578" s="333" t="s">
        <v>2</v>
      </c>
      <c r="B578" s="335" t="s">
        <v>33</v>
      </c>
      <c r="C578" s="337" t="s">
        <v>3</v>
      </c>
      <c r="D578" s="338"/>
      <c r="E578" s="339"/>
      <c r="F578" s="33"/>
      <c r="G578" s="340" t="s">
        <v>4</v>
      </c>
      <c r="H578" s="338"/>
      <c r="I578" s="339"/>
      <c r="J578" s="34"/>
      <c r="K578" s="331" t="s">
        <v>34</v>
      </c>
      <c r="L578" s="35"/>
      <c r="N578" s="144"/>
      <c r="O578" s="145"/>
    </row>
    <row r="579" spans="1:15" ht="15.95" customHeight="1">
      <c r="A579" s="334"/>
      <c r="B579" s="336"/>
      <c r="C579" s="36" t="s">
        <v>6</v>
      </c>
      <c r="D579" s="37" t="s">
        <v>1</v>
      </c>
      <c r="E579" s="37" t="s">
        <v>7</v>
      </c>
      <c r="F579" s="38" t="s">
        <v>8</v>
      </c>
      <c r="G579" s="39" t="s">
        <v>6</v>
      </c>
      <c r="H579" s="37" t="s">
        <v>1</v>
      </c>
      <c r="I579" s="37" t="s">
        <v>7</v>
      </c>
      <c r="J579" s="37" t="s">
        <v>8</v>
      </c>
      <c r="K579" s="332"/>
      <c r="L579" s="40"/>
      <c r="N579" s="144"/>
      <c r="O579" s="145"/>
    </row>
    <row r="580" spans="1:15" ht="24" customHeight="1">
      <c r="A580" s="177" t="s">
        <v>49</v>
      </c>
      <c r="B580" s="171"/>
      <c r="C580" s="172"/>
      <c r="D580" s="173"/>
      <c r="E580" s="174"/>
      <c r="F580" s="175">
        <f>SUM(F573:F575)</f>
        <v>0</v>
      </c>
      <c r="G580" s="43"/>
      <c r="H580" s="7"/>
      <c r="I580" s="44"/>
      <c r="J580" s="45"/>
      <c r="K580" s="11"/>
      <c r="L580" s="11"/>
      <c r="N580" s="144"/>
      <c r="O580" s="145"/>
    </row>
    <row r="581" spans="1:15" ht="24" customHeight="1">
      <c r="A581" s="176"/>
      <c r="B581" s="171"/>
      <c r="C581" s="172"/>
      <c r="D581" s="173"/>
      <c r="E581" s="174"/>
      <c r="F581" s="175"/>
      <c r="G581" s="20"/>
      <c r="H581" s="7"/>
      <c r="I581" s="46"/>
      <c r="J581" s="46"/>
      <c r="K581" s="143"/>
      <c r="L581" s="11"/>
      <c r="N581" s="144"/>
      <c r="O581" s="145"/>
    </row>
    <row r="582" spans="1:15" ht="24" customHeight="1">
      <c r="A582" s="176" t="s">
        <v>382</v>
      </c>
      <c r="B582" s="171"/>
      <c r="C582" s="172"/>
      <c r="D582" s="173"/>
      <c r="E582" s="174"/>
      <c r="F582" s="175"/>
      <c r="G582" s="20"/>
      <c r="H582" s="7"/>
      <c r="I582" s="46"/>
      <c r="J582" s="46"/>
      <c r="K582" s="19"/>
      <c r="L582" s="11"/>
      <c r="N582" s="144"/>
      <c r="O582" s="145"/>
    </row>
    <row r="583" spans="1:15" ht="24" customHeight="1">
      <c r="A583" s="170" t="s">
        <v>353</v>
      </c>
      <c r="B583" s="171"/>
      <c r="C583" s="172">
        <v>748</v>
      </c>
      <c r="D583" s="173" t="s">
        <v>105</v>
      </c>
      <c r="E583" s="174"/>
      <c r="F583" s="175">
        <f>ROUNDDOWN(C583*E583,)</f>
        <v>0</v>
      </c>
      <c r="G583" s="20"/>
      <c r="H583" s="7"/>
      <c r="I583" s="46"/>
      <c r="J583" s="46"/>
      <c r="K583" s="167"/>
      <c r="L583" s="11"/>
      <c r="N583" s="144"/>
      <c r="O583" s="145"/>
    </row>
    <row r="584" spans="1:15" ht="24" customHeight="1">
      <c r="A584" s="170" t="s">
        <v>354</v>
      </c>
      <c r="B584" s="171" t="s">
        <v>355</v>
      </c>
      <c r="C584" s="172">
        <v>748</v>
      </c>
      <c r="D584" s="173" t="s">
        <v>105</v>
      </c>
      <c r="E584" s="174"/>
      <c r="F584" s="175">
        <f>ROUNDDOWN(C584*E584,)</f>
        <v>0</v>
      </c>
      <c r="G584" s="20"/>
      <c r="H584" s="7"/>
      <c r="I584" s="46"/>
      <c r="J584" s="46"/>
      <c r="K584" s="167"/>
      <c r="L584" s="11"/>
      <c r="N584" s="144"/>
      <c r="O584" s="145"/>
    </row>
    <row r="585" spans="1:15" ht="24" customHeight="1">
      <c r="A585" s="170" t="s">
        <v>356</v>
      </c>
      <c r="B585" s="171" t="s">
        <v>355</v>
      </c>
      <c r="C585" s="172">
        <v>233</v>
      </c>
      <c r="D585" s="173" t="s">
        <v>105</v>
      </c>
      <c r="E585" s="174"/>
      <c r="F585" s="175">
        <f>ROUNDDOWN(C585*E585,)</f>
        <v>0</v>
      </c>
      <c r="G585" s="20"/>
      <c r="H585" s="7"/>
      <c r="I585" s="9"/>
      <c r="J585" s="46"/>
      <c r="K585" s="167"/>
      <c r="L585" s="11"/>
      <c r="N585" s="144"/>
      <c r="O585" s="145"/>
    </row>
    <row r="586" spans="1:15" ht="24" customHeight="1">
      <c r="A586" s="170" t="s">
        <v>357</v>
      </c>
      <c r="B586" s="171"/>
      <c r="C586" s="172">
        <v>2</v>
      </c>
      <c r="D586" s="173" t="s">
        <v>43</v>
      </c>
      <c r="E586" s="174"/>
      <c r="F586" s="175">
        <f>ROUNDDOWN(C586*E586,)</f>
        <v>0</v>
      </c>
      <c r="G586" s="20"/>
      <c r="H586" s="7"/>
      <c r="I586" s="9"/>
      <c r="J586" s="46"/>
      <c r="K586" s="167"/>
      <c r="L586" s="11"/>
      <c r="N586" s="144"/>
      <c r="O586" s="145"/>
    </row>
    <row r="587" spans="1:15" ht="24" customHeight="1">
      <c r="A587" s="176"/>
      <c r="B587" s="171"/>
      <c r="C587" s="172"/>
      <c r="D587" s="173"/>
      <c r="E587" s="174"/>
      <c r="F587" s="175"/>
      <c r="G587" s="20"/>
      <c r="H587" s="7"/>
      <c r="I587" s="91"/>
      <c r="J587" s="46"/>
      <c r="K587" s="19"/>
      <c r="L587" s="11"/>
      <c r="N587" s="144"/>
      <c r="O587" s="145"/>
    </row>
    <row r="588" spans="1:15" ht="24" customHeight="1">
      <c r="A588" s="177" t="s">
        <v>49</v>
      </c>
      <c r="B588" s="171"/>
      <c r="C588" s="172"/>
      <c r="D588" s="173"/>
      <c r="E588" s="174"/>
      <c r="F588" s="175">
        <f>SUM(F583:F587)</f>
        <v>0</v>
      </c>
      <c r="G588" s="20"/>
      <c r="H588" s="7"/>
      <c r="I588" s="91"/>
      <c r="J588" s="46"/>
      <c r="K588" s="19"/>
      <c r="L588" s="11"/>
      <c r="N588" s="144"/>
      <c r="O588" s="145"/>
    </row>
    <row r="589" spans="1:15" ht="24" customHeight="1">
      <c r="A589" s="176"/>
      <c r="B589" s="171"/>
      <c r="C589" s="172"/>
      <c r="D589" s="173"/>
      <c r="E589" s="174"/>
      <c r="F589" s="175"/>
      <c r="G589" s="20"/>
      <c r="H589" s="7"/>
      <c r="I589" s="91"/>
      <c r="J589" s="46"/>
      <c r="K589" s="143"/>
      <c r="L589" s="11"/>
      <c r="N589" s="144"/>
      <c r="O589" s="145"/>
    </row>
    <row r="590" spans="1:15" ht="24" customHeight="1">
      <c r="A590" s="176"/>
      <c r="B590" s="171"/>
      <c r="C590" s="172"/>
      <c r="D590" s="173"/>
      <c r="E590" s="174"/>
      <c r="F590" s="175"/>
      <c r="G590" s="20"/>
      <c r="H590" s="7"/>
      <c r="I590" s="9"/>
      <c r="J590" s="46"/>
      <c r="K590" s="19"/>
      <c r="L590" s="11"/>
    </row>
    <row r="591" spans="1:15" ht="24" customHeight="1">
      <c r="A591" s="176"/>
      <c r="B591" s="171"/>
      <c r="C591" s="172"/>
      <c r="D591" s="173"/>
      <c r="E591" s="174"/>
      <c r="F591" s="175"/>
      <c r="G591" s="20"/>
      <c r="H591" s="7"/>
      <c r="I591" s="9"/>
      <c r="J591" s="46"/>
      <c r="K591" s="19"/>
      <c r="L591" s="11"/>
    </row>
    <row r="592" spans="1:15" ht="24" customHeight="1">
      <c r="A592" s="176"/>
      <c r="B592" s="171"/>
      <c r="C592" s="172"/>
      <c r="D592" s="173"/>
      <c r="E592" s="174"/>
      <c r="F592" s="175"/>
      <c r="G592" s="20"/>
      <c r="H592" s="7"/>
      <c r="I592" s="9"/>
      <c r="J592" s="46"/>
      <c r="K592" s="19"/>
      <c r="L592" s="11"/>
    </row>
    <row r="593" spans="1:12" ht="24" customHeight="1">
      <c r="A593" s="176"/>
      <c r="B593" s="171"/>
      <c r="C593" s="172"/>
      <c r="D593" s="173"/>
      <c r="E593" s="174"/>
      <c r="F593" s="175"/>
      <c r="G593" s="20"/>
      <c r="H593" s="7"/>
      <c r="I593" s="9"/>
      <c r="J593" s="46"/>
      <c r="K593" s="19"/>
      <c r="L593" s="11"/>
    </row>
    <row r="594" spans="1:12" ht="24" customHeight="1">
      <c r="A594" s="176"/>
      <c r="B594" s="171"/>
      <c r="C594" s="172"/>
      <c r="D594" s="173"/>
      <c r="E594" s="174"/>
      <c r="F594" s="175"/>
      <c r="G594" s="20"/>
      <c r="H594" s="7"/>
      <c r="I594" s="9"/>
      <c r="J594" s="46"/>
      <c r="K594" s="19"/>
      <c r="L594" s="11"/>
    </row>
    <row r="595" spans="1:12" ht="24" customHeight="1">
      <c r="A595" s="176"/>
      <c r="B595" s="171"/>
      <c r="C595" s="172"/>
      <c r="D595" s="173"/>
      <c r="E595" s="174"/>
      <c r="F595" s="175"/>
      <c r="G595" s="20"/>
      <c r="H595" s="7"/>
      <c r="I595" s="9"/>
      <c r="J595" s="46">
        <f>ROUNDDOWN(G595*I595,0)</f>
        <v>0</v>
      </c>
      <c r="K595" s="19"/>
      <c r="L595" s="11"/>
    </row>
    <row r="596" spans="1:12" ht="24" customHeight="1">
      <c r="A596" s="176"/>
      <c r="B596" s="171"/>
      <c r="C596" s="172"/>
      <c r="D596" s="173"/>
      <c r="E596" s="174"/>
      <c r="F596" s="175"/>
      <c r="G596" s="20"/>
      <c r="H596" s="7"/>
      <c r="I596" s="9"/>
      <c r="J596" s="46">
        <f>ROUNDDOWN(G596*I596,0)</f>
        <v>0</v>
      </c>
      <c r="K596" s="19"/>
      <c r="L596" s="11"/>
    </row>
    <row r="597" spans="1:12" ht="24" customHeight="1">
      <c r="A597" s="176"/>
      <c r="B597" s="171"/>
      <c r="C597" s="172"/>
      <c r="D597" s="173"/>
      <c r="E597" s="174"/>
      <c r="F597" s="175"/>
      <c r="G597" s="20"/>
      <c r="H597" s="7"/>
      <c r="I597" s="9"/>
      <c r="J597" s="46">
        <f>ROUNDDOWN(G597*I597,0)</f>
        <v>0</v>
      </c>
      <c r="K597" s="19"/>
      <c r="L597" s="11"/>
    </row>
    <row r="598" spans="1:12" ht="24" customHeight="1">
      <c r="A598" s="176"/>
      <c r="B598" s="171"/>
      <c r="C598" s="172"/>
      <c r="D598" s="173"/>
      <c r="E598" s="174"/>
      <c r="F598" s="175"/>
      <c r="G598" s="83"/>
      <c r="H598" s="49"/>
      <c r="I598" s="9"/>
      <c r="J598" s="46"/>
      <c r="K598" s="11"/>
      <c r="L598" s="11"/>
    </row>
    <row r="599" spans="1:12" ht="24" customHeight="1">
      <c r="A599" s="208"/>
      <c r="B599" s="183"/>
      <c r="C599" s="184"/>
      <c r="D599" s="185"/>
      <c r="E599" s="186"/>
      <c r="F599" s="187"/>
      <c r="G599" s="56"/>
      <c r="H599" s="57"/>
      <c r="I599" s="58"/>
      <c r="J599" s="59"/>
      <c r="K599" s="71"/>
      <c r="L599" s="71"/>
    </row>
    <row r="600" spans="1:12" ht="24" customHeight="1">
      <c r="A600" s="151"/>
      <c r="B600" s="84"/>
      <c r="C600" s="85"/>
      <c r="D600" s="86"/>
      <c r="E600" s="87"/>
      <c r="F600" s="88"/>
      <c r="G600" s="66"/>
      <c r="H600" s="89"/>
      <c r="I600" s="90"/>
      <c r="J600" s="64"/>
      <c r="K600" s="74"/>
      <c r="L600" s="74"/>
    </row>
  </sheetData>
  <sheetProtection objects="1" scenarios="1"/>
  <mergeCells count="125">
    <mergeCell ref="A578:A579"/>
    <mergeCell ref="B578:B579"/>
    <mergeCell ref="C578:E578"/>
    <mergeCell ref="G578:I578"/>
    <mergeCell ref="K578:K579"/>
    <mergeCell ref="A554:A555"/>
    <mergeCell ref="B554:B555"/>
    <mergeCell ref="C554:E554"/>
    <mergeCell ref="G554:I554"/>
    <mergeCell ref="K554:K555"/>
    <mergeCell ref="A530:A531"/>
    <mergeCell ref="B530:B531"/>
    <mergeCell ref="C530:E530"/>
    <mergeCell ref="G530:I530"/>
    <mergeCell ref="K530:K531"/>
    <mergeCell ref="A506:A507"/>
    <mergeCell ref="B506:B507"/>
    <mergeCell ref="C506:E506"/>
    <mergeCell ref="G506:I506"/>
    <mergeCell ref="K506:K507"/>
    <mergeCell ref="A482:A483"/>
    <mergeCell ref="B482:B483"/>
    <mergeCell ref="C482:E482"/>
    <mergeCell ref="G482:I482"/>
    <mergeCell ref="K482:K483"/>
    <mergeCell ref="A458:A459"/>
    <mergeCell ref="B458:B459"/>
    <mergeCell ref="C458:E458"/>
    <mergeCell ref="G458:I458"/>
    <mergeCell ref="K458:K459"/>
    <mergeCell ref="A434:A435"/>
    <mergeCell ref="B434:B435"/>
    <mergeCell ref="C434:E434"/>
    <mergeCell ref="G434:I434"/>
    <mergeCell ref="K434:K435"/>
    <mergeCell ref="A410:A411"/>
    <mergeCell ref="B410:B411"/>
    <mergeCell ref="C410:E410"/>
    <mergeCell ref="G410:I410"/>
    <mergeCell ref="K410:K411"/>
    <mergeCell ref="A386:A387"/>
    <mergeCell ref="B386:B387"/>
    <mergeCell ref="C386:E386"/>
    <mergeCell ref="G386:I386"/>
    <mergeCell ref="K386:K387"/>
    <mergeCell ref="A362:A363"/>
    <mergeCell ref="B362:B363"/>
    <mergeCell ref="C362:E362"/>
    <mergeCell ref="G362:I362"/>
    <mergeCell ref="K362:K363"/>
    <mergeCell ref="A338:A339"/>
    <mergeCell ref="B338:B339"/>
    <mergeCell ref="C338:E338"/>
    <mergeCell ref="G338:I338"/>
    <mergeCell ref="K338:K339"/>
    <mergeCell ref="A314:A315"/>
    <mergeCell ref="B314:B315"/>
    <mergeCell ref="C314:E314"/>
    <mergeCell ref="G314:I314"/>
    <mergeCell ref="K314:K315"/>
    <mergeCell ref="A290:A291"/>
    <mergeCell ref="B290:B291"/>
    <mergeCell ref="C290:E290"/>
    <mergeCell ref="G290:I290"/>
    <mergeCell ref="K290:K291"/>
    <mergeCell ref="A266:A267"/>
    <mergeCell ref="B266:B267"/>
    <mergeCell ref="C266:E266"/>
    <mergeCell ref="G266:I266"/>
    <mergeCell ref="K266:K267"/>
    <mergeCell ref="A242:A243"/>
    <mergeCell ref="B242:B243"/>
    <mergeCell ref="C242:E242"/>
    <mergeCell ref="G242:I242"/>
    <mergeCell ref="K242:K243"/>
    <mergeCell ref="A218:A219"/>
    <mergeCell ref="B218:B219"/>
    <mergeCell ref="C218:E218"/>
    <mergeCell ref="G218:I218"/>
    <mergeCell ref="K218:K219"/>
    <mergeCell ref="A2:A3"/>
    <mergeCell ref="B2:B3"/>
    <mergeCell ref="C2:E2"/>
    <mergeCell ref="G2:I2"/>
    <mergeCell ref="K2:K3"/>
    <mergeCell ref="A194:A195"/>
    <mergeCell ref="B194:B195"/>
    <mergeCell ref="C194:E194"/>
    <mergeCell ref="G194:I194"/>
    <mergeCell ref="K194:K195"/>
    <mergeCell ref="A170:A171"/>
    <mergeCell ref="B170:B171"/>
    <mergeCell ref="C170:E170"/>
    <mergeCell ref="G170:I170"/>
    <mergeCell ref="K170:K171"/>
    <mergeCell ref="A50:A51"/>
    <mergeCell ref="B50:B51"/>
    <mergeCell ref="C50:E50"/>
    <mergeCell ref="G50:I50"/>
    <mergeCell ref="K50:K51"/>
    <mergeCell ref="A26:A27"/>
    <mergeCell ref="B26:B27"/>
    <mergeCell ref="C26:E26"/>
    <mergeCell ref="G26:I26"/>
    <mergeCell ref="K26:K27"/>
    <mergeCell ref="A146:A147"/>
    <mergeCell ref="B146:B147"/>
    <mergeCell ref="C146:E146"/>
    <mergeCell ref="G146:I146"/>
    <mergeCell ref="K146:K147"/>
    <mergeCell ref="A74:A75"/>
    <mergeCell ref="B74:B75"/>
    <mergeCell ref="C74:E74"/>
    <mergeCell ref="G74:I74"/>
    <mergeCell ref="K74:K75"/>
    <mergeCell ref="A122:A123"/>
    <mergeCell ref="B122:B123"/>
    <mergeCell ref="C122:E122"/>
    <mergeCell ref="G122:I122"/>
    <mergeCell ref="K122:K123"/>
    <mergeCell ref="A98:A99"/>
    <mergeCell ref="B98:B99"/>
    <mergeCell ref="C98:E98"/>
    <mergeCell ref="G98:I98"/>
    <mergeCell ref="K98:K99"/>
  </mergeCells>
  <phoneticPr fontId="2"/>
  <dataValidations disablePrompts="1" count="2">
    <dataValidation imeMode="off" allowBlank="1" showInputMessage="1" showErrorMessage="1" sqref="C101:C110 C78:C86 C88 C29:C38 C64:C68 C54:C62 C5:C14 C174:C190 C125:C133 C534:C550 C558:C574 C582:C598 C150:C166 C198:C214 C222:C238 C246:C262 C270:C286 C294:C310 C318:C334 C342:C358 C366:C382 C390:C406 C414:C430 C438:C454 C462:C478 C486:C502 C510:C526" xr:uid="{00000000-0002-0000-0300-000000000000}"/>
    <dataValidation imeMode="on" allowBlank="1" showInputMessage="1" showErrorMessage="1" sqref="D101:D110 D78:D88 B58:B67 A31:B38 A58:A68 D30:D38 A558:B574 B101:B106 B79:B87 D54:D68 A78:A87 A101:A110 B109:B110 B132 A131:A133 D125:D133 D5:D14 A5:B14 A54:B57 A174:B190 A125:B130 D174:D190 D558:D574 A582:B598 D582:D598 A580 D150:D166 A150:B166 A198:B214 D198:D214 A222:B238 D222:D238 A246:B262 D246:D262 A270:B286 D270:D286 A294:B310 D294:D310 A318:B334 D318:D334 A342:B358 D342:D358 A366:B382 D366:D382 A390:B406 D390:D406 A414:B430 D414:D430 A438:B454 D438:D454 A462:B478 D462:D478 A486:B502 D486:D502 A510:B526 D510:D526 A534:B550 D534:D550" xr:uid="{00000000-0002-0000-0300-000001000000}"/>
  </dataValidations>
  <printOptions horizontalCentered="1"/>
  <pageMargins left="0.6692913385826772" right="0.23622047244094491" top="0.51181102362204722" bottom="0.35433070866141736" header="0.6692913385826772" footer="0"/>
  <pageSetup paperSize="9" orientation="landscape" r:id="rId1"/>
  <headerFooter alignWithMargins="0">
    <oddHeader>&amp;R　</oddHeader>
    <oddFooter xml:space="preserve">&amp;L
</oddFooter>
  </headerFooter>
  <rowBreaks count="5" manualBreakCount="5">
    <brk id="24" max="16383" man="1"/>
    <brk id="48" max="16383" man="1"/>
    <brk id="72" max="16383" man="1"/>
    <brk id="96" max="16383" man="1"/>
    <brk id="1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M23"/>
  <sheetViews>
    <sheetView showZeros="0" view="pageBreakPreview" zoomScale="90" zoomScaleNormal="100" zoomScaleSheetLayoutView="90" zoomScalePageLayoutView="78" workbookViewId="0">
      <selection activeCell="D22" sqref="D22"/>
    </sheetView>
  </sheetViews>
  <sheetFormatPr defaultRowHeight="13.5"/>
  <cols>
    <col min="1" max="1" width="23.125" style="4" customWidth="1"/>
    <col min="2" max="2" width="15.625" style="92" customWidth="1"/>
    <col min="3" max="3" width="9.125" style="93" customWidth="1"/>
    <col min="4" max="4" width="5.875" style="47" customWidth="1"/>
    <col min="5" max="5" width="7.625" style="4" customWidth="1"/>
    <col min="6" max="6" width="13.625" style="4" customWidth="1"/>
    <col min="7" max="7" width="9.125" style="4" customWidth="1"/>
    <col min="8" max="8" width="5.875" style="4" customWidth="1"/>
    <col min="9" max="9" width="9.625" style="4" customWidth="1"/>
    <col min="10" max="10" width="11.625" style="4" customWidth="1"/>
    <col min="11" max="11" width="21.625" style="4" customWidth="1"/>
    <col min="12" max="12" width="15.75" style="233" customWidth="1"/>
    <col min="13" max="13" width="10.5" style="233" bestFit="1" customWidth="1"/>
    <col min="14" max="256" width="9" style="4"/>
    <col min="257" max="257" width="23.125" style="4" customWidth="1"/>
    <col min="258" max="258" width="15.625" style="4" customWidth="1"/>
    <col min="259" max="259" width="9.125" style="4" customWidth="1"/>
    <col min="260" max="260" width="5.875" style="4" customWidth="1"/>
    <col min="261" max="261" width="7.625" style="4" customWidth="1"/>
    <col min="262" max="262" width="13.625" style="4" customWidth="1"/>
    <col min="263" max="263" width="9.125" style="4" customWidth="1"/>
    <col min="264" max="264" width="5.875" style="4" customWidth="1"/>
    <col min="265" max="265" width="9.625" style="4" customWidth="1"/>
    <col min="266" max="266" width="11.625" style="4" customWidth="1"/>
    <col min="267" max="267" width="21.625" style="4" customWidth="1"/>
    <col min="268" max="268" width="15.75" style="4" customWidth="1"/>
    <col min="269" max="512" width="9" style="4"/>
    <col min="513" max="513" width="23.125" style="4" customWidth="1"/>
    <col min="514" max="514" width="15.625" style="4" customWidth="1"/>
    <col min="515" max="515" width="9.125" style="4" customWidth="1"/>
    <col min="516" max="516" width="5.875" style="4" customWidth="1"/>
    <col min="517" max="517" width="7.625" style="4" customWidth="1"/>
    <col min="518" max="518" width="13.625" style="4" customWidth="1"/>
    <col min="519" max="519" width="9.125" style="4" customWidth="1"/>
    <col min="520" max="520" width="5.875" style="4" customWidth="1"/>
    <col min="521" max="521" width="9.625" style="4" customWidth="1"/>
    <col min="522" max="522" width="11.625" style="4" customWidth="1"/>
    <col min="523" max="523" width="21.625" style="4" customWidth="1"/>
    <col min="524" max="524" width="15.75" style="4" customWidth="1"/>
    <col min="525" max="768" width="9" style="4"/>
    <col min="769" max="769" width="23.125" style="4" customWidth="1"/>
    <col min="770" max="770" width="15.625" style="4" customWidth="1"/>
    <col min="771" max="771" width="9.125" style="4" customWidth="1"/>
    <col min="772" max="772" width="5.875" style="4" customWidth="1"/>
    <col min="773" max="773" width="7.625" style="4" customWidth="1"/>
    <col min="774" max="774" width="13.625" style="4" customWidth="1"/>
    <col min="775" max="775" width="9.125" style="4" customWidth="1"/>
    <col min="776" max="776" width="5.875" style="4" customWidth="1"/>
    <col min="777" max="777" width="9.625" style="4" customWidth="1"/>
    <col min="778" max="778" width="11.625" style="4" customWidth="1"/>
    <col min="779" max="779" width="21.625" style="4" customWidth="1"/>
    <col min="780" max="780" width="15.75" style="4" customWidth="1"/>
    <col min="781" max="1024" width="9" style="4"/>
    <col min="1025" max="1025" width="23.125" style="4" customWidth="1"/>
    <col min="1026" max="1026" width="15.625" style="4" customWidth="1"/>
    <col min="1027" max="1027" width="9.125" style="4" customWidth="1"/>
    <col min="1028" max="1028" width="5.875" style="4" customWidth="1"/>
    <col min="1029" max="1029" width="7.625" style="4" customWidth="1"/>
    <col min="1030" max="1030" width="13.625" style="4" customWidth="1"/>
    <col min="1031" max="1031" width="9.125" style="4" customWidth="1"/>
    <col min="1032" max="1032" width="5.875" style="4" customWidth="1"/>
    <col min="1033" max="1033" width="9.625" style="4" customWidth="1"/>
    <col min="1034" max="1034" width="11.625" style="4" customWidth="1"/>
    <col min="1035" max="1035" width="21.625" style="4" customWidth="1"/>
    <col min="1036" max="1036" width="15.75" style="4" customWidth="1"/>
    <col min="1037" max="1280" width="9" style="4"/>
    <col min="1281" max="1281" width="23.125" style="4" customWidth="1"/>
    <col min="1282" max="1282" width="15.625" style="4" customWidth="1"/>
    <col min="1283" max="1283" width="9.125" style="4" customWidth="1"/>
    <col min="1284" max="1284" width="5.875" style="4" customWidth="1"/>
    <col min="1285" max="1285" width="7.625" style="4" customWidth="1"/>
    <col min="1286" max="1286" width="13.625" style="4" customWidth="1"/>
    <col min="1287" max="1287" width="9.125" style="4" customWidth="1"/>
    <col min="1288" max="1288" width="5.875" style="4" customWidth="1"/>
    <col min="1289" max="1289" width="9.625" style="4" customWidth="1"/>
    <col min="1290" max="1290" width="11.625" style="4" customWidth="1"/>
    <col min="1291" max="1291" width="21.625" style="4" customWidth="1"/>
    <col min="1292" max="1292" width="15.75" style="4" customWidth="1"/>
    <col min="1293" max="1536" width="9" style="4"/>
    <col min="1537" max="1537" width="23.125" style="4" customWidth="1"/>
    <col min="1538" max="1538" width="15.625" style="4" customWidth="1"/>
    <col min="1539" max="1539" width="9.125" style="4" customWidth="1"/>
    <col min="1540" max="1540" width="5.875" style="4" customWidth="1"/>
    <col min="1541" max="1541" width="7.625" style="4" customWidth="1"/>
    <col min="1542" max="1542" width="13.625" style="4" customWidth="1"/>
    <col min="1543" max="1543" width="9.125" style="4" customWidth="1"/>
    <col min="1544" max="1544" width="5.875" style="4" customWidth="1"/>
    <col min="1545" max="1545" width="9.625" style="4" customWidth="1"/>
    <col min="1546" max="1546" width="11.625" style="4" customWidth="1"/>
    <col min="1547" max="1547" width="21.625" style="4" customWidth="1"/>
    <col min="1548" max="1548" width="15.75" style="4" customWidth="1"/>
    <col min="1549" max="1792" width="9" style="4"/>
    <col min="1793" max="1793" width="23.125" style="4" customWidth="1"/>
    <col min="1794" max="1794" width="15.625" style="4" customWidth="1"/>
    <col min="1795" max="1795" width="9.125" style="4" customWidth="1"/>
    <col min="1796" max="1796" width="5.875" style="4" customWidth="1"/>
    <col min="1797" max="1797" width="7.625" style="4" customWidth="1"/>
    <col min="1798" max="1798" width="13.625" style="4" customWidth="1"/>
    <col min="1799" max="1799" width="9.125" style="4" customWidth="1"/>
    <col min="1800" max="1800" width="5.875" style="4" customWidth="1"/>
    <col min="1801" max="1801" width="9.625" style="4" customWidth="1"/>
    <col min="1802" max="1802" width="11.625" style="4" customWidth="1"/>
    <col min="1803" max="1803" width="21.625" style="4" customWidth="1"/>
    <col min="1804" max="1804" width="15.75" style="4" customWidth="1"/>
    <col min="1805" max="2048" width="9" style="4"/>
    <col min="2049" max="2049" width="23.125" style="4" customWidth="1"/>
    <col min="2050" max="2050" width="15.625" style="4" customWidth="1"/>
    <col min="2051" max="2051" width="9.125" style="4" customWidth="1"/>
    <col min="2052" max="2052" width="5.875" style="4" customWidth="1"/>
    <col min="2053" max="2053" width="7.625" style="4" customWidth="1"/>
    <col min="2054" max="2054" width="13.625" style="4" customWidth="1"/>
    <col min="2055" max="2055" width="9.125" style="4" customWidth="1"/>
    <col min="2056" max="2056" width="5.875" style="4" customWidth="1"/>
    <col min="2057" max="2057" width="9.625" style="4" customWidth="1"/>
    <col min="2058" max="2058" width="11.625" style="4" customWidth="1"/>
    <col min="2059" max="2059" width="21.625" style="4" customWidth="1"/>
    <col min="2060" max="2060" width="15.75" style="4" customWidth="1"/>
    <col min="2061" max="2304" width="9" style="4"/>
    <col min="2305" max="2305" width="23.125" style="4" customWidth="1"/>
    <col min="2306" max="2306" width="15.625" style="4" customWidth="1"/>
    <col min="2307" max="2307" width="9.125" style="4" customWidth="1"/>
    <col min="2308" max="2308" width="5.875" style="4" customWidth="1"/>
    <col min="2309" max="2309" width="7.625" style="4" customWidth="1"/>
    <col min="2310" max="2310" width="13.625" style="4" customWidth="1"/>
    <col min="2311" max="2311" width="9.125" style="4" customWidth="1"/>
    <col min="2312" max="2312" width="5.875" style="4" customWidth="1"/>
    <col min="2313" max="2313" width="9.625" style="4" customWidth="1"/>
    <col min="2314" max="2314" width="11.625" style="4" customWidth="1"/>
    <col min="2315" max="2315" width="21.625" style="4" customWidth="1"/>
    <col min="2316" max="2316" width="15.75" style="4" customWidth="1"/>
    <col min="2317" max="2560" width="9" style="4"/>
    <col min="2561" max="2561" width="23.125" style="4" customWidth="1"/>
    <col min="2562" max="2562" width="15.625" style="4" customWidth="1"/>
    <col min="2563" max="2563" width="9.125" style="4" customWidth="1"/>
    <col min="2564" max="2564" width="5.875" style="4" customWidth="1"/>
    <col min="2565" max="2565" width="7.625" style="4" customWidth="1"/>
    <col min="2566" max="2566" width="13.625" style="4" customWidth="1"/>
    <col min="2567" max="2567" width="9.125" style="4" customWidth="1"/>
    <col min="2568" max="2568" width="5.875" style="4" customWidth="1"/>
    <col min="2569" max="2569" width="9.625" style="4" customWidth="1"/>
    <col min="2570" max="2570" width="11.625" style="4" customWidth="1"/>
    <col min="2571" max="2571" width="21.625" style="4" customWidth="1"/>
    <col min="2572" max="2572" width="15.75" style="4" customWidth="1"/>
    <col min="2573" max="2816" width="9" style="4"/>
    <col min="2817" max="2817" width="23.125" style="4" customWidth="1"/>
    <col min="2818" max="2818" width="15.625" style="4" customWidth="1"/>
    <col min="2819" max="2819" width="9.125" style="4" customWidth="1"/>
    <col min="2820" max="2820" width="5.875" style="4" customWidth="1"/>
    <col min="2821" max="2821" width="7.625" style="4" customWidth="1"/>
    <col min="2822" max="2822" width="13.625" style="4" customWidth="1"/>
    <col min="2823" max="2823" width="9.125" style="4" customWidth="1"/>
    <col min="2824" max="2824" width="5.875" style="4" customWidth="1"/>
    <col min="2825" max="2825" width="9.625" style="4" customWidth="1"/>
    <col min="2826" max="2826" width="11.625" style="4" customWidth="1"/>
    <col min="2827" max="2827" width="21.625" style="4" customWidth="1"/>
    <col min="2828" max="2828" width="15.75" style="4" customWidth="1"/>
    <col min="2829" max="3072" width="9" style="4"/>
    <col min="3073" max="3073" width="23.125" style="4" customWidth="1"/>
    <col min="3074" max="3074" width="15.625" style="4" customWidth="1"/>
    <col min="3075" max="3075" width="9.125" style="4" customWidth="1"/>
    <col min="3076" max="3076" width="5.875" style="4" customWidth="1"/>
    <col min="3077" max="3077" width="7.625" style="4" customWidth="1"/>
    <col min="3078" max="3078" width="13.625" style="4" customWidth="1"/>
    <col min="3079" max="3079" width="9.125" style="4" customWidth="1"/>
    <col min="3080" max="3080" width="5.875" style="4" customWidth="1"/>
    <col min="3081" max="3081" width="9.625" style="4" customWidth="1"/>
    <col min="3082" max="3082" width="11.625" style="4" customWidth="1"/>
    <col min="3083" max="3083" width="21.625" style="4" customWidth="1"/>
    <col min="3084" max="3084" width="15.75" style="4" customWidth="1"/>
    <col min="3085" max="3328" width="9" style="4"/>
    <col min="3329" max="3329" width="23.125" style="4" customWidth="1"/>
    <col min="3330" max="3330" width="15.625" style="4" customWidth="1"/>
    <col min="3331" max="3331" width="9.125" style="4" customWidth="1"/>
    <col min="3332" max="3332" width="5.875" style="4" customWidth="1"/>
    <col min="3333" max="3333" width="7.625" style="4" customWidth="1"/>
    <col min="3334" max="3334" width="13.625" style="4" customWidth="1"/>
    <col min="3335" max="3335" width="9.125" style="4" customWidth="1"/>
    <col min="3336" max="3336" width="5.875" style="4" customWidth="1"/>
    <col min="3337" max="3337" width="9.625" style="4" customWidth="1"/>
    <col min="3338" max="3338" width="11.625" style="4" customWidth="1"/>
    <col min="3339" max="3339" width="21.625" style="4" customWidth="1"/>
    <col min="3340" max="3340" width="15.75" style="4" customWidth="1"/>
    <col min="3341" max="3584" width="9" style="4"/>
    <col min="3585" max="3585" width="23.125" style="4" customWidth="1"/>
    <col min="3586" max="3586" width="15.625" style="4" customWidth="1"/>
    <col min="3587" max="3587" width="9.125" style="4" customWidth="1"/>
    <col min="3588" max="3588" width="5.875" style="4" customWidth="1"/>
    <col min="3589" max="3589" width="7.625" style="4" customWidth="1"/>
    <col min="3590" max="3590" width="13.625" style="4" customWidth="1"/>
    <col min="3591" max="3591" width="9.125" style="4" customWidth="1"/>
    <col min="3592" max="3592" width="5.875" style="4" customWidth="1"/>
    <col min="3593" max="3593" width="9.625" style="4" customWidth="1"/>
    <col min="3594" max="3594" width="11.625" style="4" customWidth="1"/>
    <col min="3595" max="3595" width="21.625" style="4" customWidth="1"/>
    <col min="3596" max="3596" width="15.75" style="4" customWidth="1"/>
    <col min="3597" max="3840" width="9" style="4"/>
    <col min="3841" max="3841" width="23.125" style="4" customWidth="1"/>
    <col min="3842" max="3842" width="15.625" style="4" customWidth="1"/>
    <col min="3843" max="3843" width="9.125" style="4" customWidth="1"/>
    <col min="3844" max="3844" width="5.875" style="4" customWidth="1"/>
    <col min="3845" max="3845" width="7.625" style="4" customWidth="1"/>
    <col min="3846" max="3846" width="13.625" style="4" customWidth="1"/>
    <col min="3847" max="3847" width="9.125" style="4" customWidth="1"/>
    <col min="3848" max="3848" width="5.875" style="4" customWidth="1"/>
    <col min="3849" max="3849" width="9.625" style="4" customWidth="1"/>
    <col min="3850" max="3850" width="11.625" style="4" customWidth="1"/>
    <col min="3851" max="3851" width="21.625" style="4" customWidth="1"/>
    <col min="3852" max="3852" width="15.75" style="4" customWidth="1"/>
    <col min="3853" max="4096" width="9" style="4"/>
    <col min="4097" max="4097" width="23.125" style="4" customWidth="1"/>
    <col min="4098" max="4098" width="15.625" style="4" customWidth="1"/>
    <col min="4099" max="4099" width="9.125" style="4" customWidth="1"/>
    <col min="4100" max="4100" width="5.875" style="4" customWidth="1"/>
    <col min="4101" max="4101" width="7.625" style="4" customWidth="1"/>
    <col min="4102" max="4102" width="13.625" style="4" customWidth="1"/>
    <col min="4103" max="4103" width="9.125" style="4" customWidth="1"/>
    <col min="4104" max="4104" width="5.875" style="4" customWidth="1"/>
    <col min="4105" max="4105" width="9.625" style="4" customWidth="1"/>
    <col min="4106" max="4106" width="11.625" style="4" customWidth="1"/>
    <col min="4107" max="4107" width="21.625" style="4" customWidth="1"/>
    <col min="4108" max="4108" width="15.75" style="4" customWidth="1"/>
    <col min="4109" max="4352" width="9" style="4"/>
    <col min="4353" max="4353" width="23.125" style="4" customWidth="1"/>
    <col min="4354" max="4354" width="15.625" style="4" customWidth="1"/>
    <col min="4355" max="4355" width="9.125" style="4" customWidth="1"/>
    <col min="4356" max="4356" width="5.875" style="4" customWidth="1"/>
    <col min="4357" max="4357" width="7.625" style="4" customWidth="1"/>
    <col min="4358" max="4358" width="13.625" style="4" customWidth="1"/>
    <col min="4359" max="4359" width="9.125" style="4" customWidth="1"/>
    <col min="4360" max="4360" width="5.875" style="4" customWidth="1"/>
    <col min="4361" max="4361" width="9.625" style="4" customWidth="1"/>
    <col min="4362" max="4362" width="11.625" style="4" customWidth="1"/>
    <col min="4363" max="4363" width="21.625" style="4" customWidth="1"/>
    <col min="4364" max="4364" width="15.75" style="4" customWidth="1"/>
    <col min="4365" max="4608" width="9" style="4"/>
    <col min="4609" max="4609" width="23.125" style="4" customWidth="1"/>
    <col min="4610" max="4610" width="15.625" style="4" customWidth="1"/>
    <col min="4611" max="4611" width="9.125" style="4" customWidth="1"/>
    <col min="4612" max="4612" width="5.875" style="4" customWidth="1"/>
    <col min="4613" max="4613" width="7.625" style="4" customWidth="1"/>
    <col min="4614" max="4614" width="13.625" style="4" customWidth="1"/>
    <col min="4615" max="4615" width="9.125" style="4" customWidth="1"/>
    <col min="4616" max="4616" width="5.875" style="4" customWidth="1"/>
    <col min="4617" max="4617" width="9.625" style="4" customWidth="1"/>
    <col min="4618" max="4618" width="11.625" style="4" customWidth="1"/>
    <col min="4619" max="4619" width="21.625" style="4" customWidth="1"/>
    <col min="4620" max="4620" width="15.75" style="4" customWidth="1"/>
    <col min="4621" max="4864" width="9" style="4"/>
    <col min="4865" max="4865" width="23.125" style="4" customWidth="1"/>
    <col min="4866" max="4866" width="15.625" style="4" customWidth="1"/>
    <col min="4867" max="4867" width="9.125" style="4" customWidth="1"/>
    <col min="4868" max="4868" width="5.875" style="4" customWidth="1"/>
    <col min="4869" max="4869" width="7.625" style="4" customWidth="1"/>
    <col min="4870" max="4870" width="13.625" style="4" customWidth="1"/>
    <col min="4871" max="4871" width="9.125" style="4" customWidth="1"/>
    <col min="4872" max="4872" width="5.875" style="4" customWidth="1"/>
    <col min="4873" max="4873" width="9.625" style="4" customWidth="1"/>
    <col min="4874" max="4874" width="11.625" style="4" customWidth="1"/>
    <col min="4875" max="4875" width="21.625" style="4" customWidth="1"/>
    <col min="4876" max="4876" width="15.75" style="4" customWidth="1"/>
    <col min="4877" max="5120" width="9" style="4"/>
    <col min="5121" max="5121" width="23.125" style="4" customWidth="1"/>
    <col min="5122" max="5122" width="15.625" style="4" customWidth="1"/>
    <col min="5123" max="5123" width="9.125" style="4" customWidth="1"/>
    <col min="5124" max="5124" width="5.875" style="4" customWidth="1"/>
    <col min="5125" max="5125" width="7.625" style="4" customWidth="1"/>
    <col min="5126" max="5126" width="13.625" style="4" customWidth="1"/>
    <col min="5127" max="5127" width="9.125" style="4" customWidth="1"/>
    <col min="5128" max="5128" width="5.875" style="4" customWidth="1"/>
    <col min="5129" max="5129" width="9.625" style="4" customWidth="1"/>
    <col min="5130" max="5130" width="11.625" style="4" customWidth="1"/>
    <col min="5131" max="5131" width="21.625" style="4" customWidth="1"/>
    <col min="5132" max="5132" width="15.75" style="4" customWidth="1"/>
    <col min="5133" max="5376" width="9" style="4"/>
    <col min="5377" max="5377" width="23.125" style="4" customWidth="1"/>
    <col min="5378" max="5378" width="15.625" style="4" customWidth="1"/>
    <col min="5379" max="5379" width="9.125" style="4" customWidth="1"/>
    <col min="5380" max="5380" width="5.875" style="4" customWidth="1"/>
    <col min="5381" max="5381" width="7.625" style="4" customWidth="1"/>
    <col min="5382" max="5382" width="13.625" style="4" customWidth="1"/>
    <col min="5383" max="5383" width="9.125" style="4" customWidth="1"/>
    <col min="5384" max="5384" width="5.875" style="4" customWidth="1"/>
    <col min="5385" max="5385" width="9.625" style="4" customWidth="1"/>
    <col min="5386" max="5386" width="11.625" style="4" customWidth="1"/>
    <col min="5387" max="5387" width="21.625" style="4" customWidth="1"/>
    <col min="5388" max="5388" width="15.75" style="4" customWidth="1"/>
    <col min="5389" max="5632" width="9" style="4"/>
    <col min="5633" max="5633" width="23.125" style="4" customWidth="1"/>
    <col min="5634" max="5634" width="15.625" style="4" customWidth="1"/>
    <col min="5635" max="5635" width="9.125" style="4" customWidth="1"/>
    <col min="5636" max="5636" width="5.875" style="4" customWidth="1"/>
    <col min="5637" max="5637" width="7.625" style="4" customWidth="1"/>
    <col min="5638" max="5638" width="13.625" style="4" customWidth="1"/>
    <col min="5639" max="5639" width="9.125" style="4" customWidth="1"/>
    <col min="5640" max="5640" width="5.875" style="4" customWidth="1"/>
    <col min="5641" max="5641" width="9.625" style="4" customWidth="1"/>
    <col min="5642" max="5642" width="11.625" style="4" customWidth="1"/>
    <col min="5643" max="5643" width="21.625" style="4" customWidth="1"/>
    <col min="5644" max="5644" width="15.75" style="4" customWidth="1"/>
    <col min="5645" max="5888" width="9" style="4"/>
    <col min="5889" max="5889" width="23.125" style="4" customWidth="1"/>
    <col min="5890" max="5890" width="15.625" style="4" customWidth="1"/>
    <col min="5891" max="5891" width="9.125" style="4" customWidth="1"/>
    <col min="5892" max="5892" width="5.875" style="4" customWidth="1"/>
    <col min="5893" max="5893" width="7.625" style="4" customWidth="1"/>
    <col min="5894" max="5894" width="13.625" style="4" customWidth="1"/>
    <col min="5895" max="5895" width="9.125" style="4" customWidth="1"/>
    <col min="5896" max="5896" width="5.875" style="4" customWidth="1"/>
    <col min="5897" max="5897" width="9.625" style="4" customWidth="1"/>
    <col min="5898" max="5898" width="11.625" style="4" customWidth="1"/>
    <col min="5899" max="5899" width="21.625" style="4" customWidth="1"/>
    <col min="5900" max="5900" width="15.75" style="4" customWidth="1"/>
    <col min="5901" max="6144" width="9" style="4"/>
    <col min="6145" max="6145" width="23.125" style="4" customWidth="1"/>
    <col min="6146" max="6146" width="15.625" style="4" customWidth="1"/>
    <col min="6147" max="6147" width="9.125" style="4" customWidth="1"/>
    <col min="6148" max="6148" width="5.875" style="4" customWidth="1"/>
    <col min="6149" max="6149" width="7.625" style="4" customWidth="1"/>
    <col min="6150" max="6150" width="13.625" style="4" customWidth="1"/>
    <col min="6151" max="6151" width="9.125" style="4" customWidth="1"/>
    <col min="6152" max="6152" width="5.875" style="4" customWidth="1"/>
    <col min="6153" max="6153" width="9.625" style="4" customWidth="1"/>
    <col min="6154" max="6154" width="11.625" style="4" customWidth="1"/>
    <col min="6155" max="6155" width="21.625" style="4" customWidth="1"/>
    <col min="6156" max="6156" width="15.75" style="4" customWidth="1"/>
    <col min="6157" max="6400" width="9" style="4"/>
    <col min="6401" max="6401" width="23.125" style="4" customWidth="1"/>
    <col min="6402" max="6402" width="15.625" style="4" customWidth="1"/>
    <col min="6403" max="6403" width="9.125" style="4" customWidth="1"/>
    <col min="6404" max="6404" width="5.875" style="4" customWidth="1"/>
    <col min="6405" max="6405" width="7.625" style="4" customWidth="1"/>
    <col min="6406" max="6406" width="13.625" style="4" customWidth="1"/>
    <col min="6407" max="6407" width="9.125" style="4" customWidth="1"/>
    <col min="6408" max="6408" width="5.875" style="4" customWidth="1"/>
    <col min="6409" max="6409" width="9.625" style="4" customWidth="1"/>
    <col min="6410" max="6410" width="11.625" style="4" customWidth="1"/>
    <col min="6411" max="6411" width="21.625" style="4" customWidth="1"/>
    <col min="6412" max="6412" width="15.75" style="4" customWidth="1"/>
    <col min="6413" max="6656" width="9" style="4"/>
    <col min="6657" max="6657" width="23.125" style="4" customWidth="1"/>
    <col min="6658" max="6658" width="15.625" style="4" customWidth="1"/>
    <col min="6659" max="6659" width="9.125" style="4" customWidth="1"/>
    <col min="6660" max="6660" width="5.875" style="4" customWidth="1"/>
    <col min="6661" max="6661" width="7.625" style="4" customWidth="1"/>
    <col min="6662" max="6662" width="13.625" style="4" customWidth="1"/>
    <col min="6663" max="6663" width="9.125" style="4" customWidth="1"/>
    <col min="6664" max="6664" width="5.875" style="4" customWidth="1"/>
    <col min="6665" max="6665" width="9.625" style="4" customWidth="1"/>
    <col min="6666" max="6666" width="11.625" style="4" customWidth="1"/>
    <col min="6667" max="6667" width="21.625" style="4" customWidth="1"/>
    <col min="6668" max="6668" width="15.75" style="4" customWidth="1"/>
    <col min="6669" max="6912" width="9" style="4"/>
    <col min="6913" max="6913" width="23.125" style="4" customWidth="1"/>
    <col min="6914" max="6914" width="15.625" style="4" customWidth="1"/>
    <col min="6915" max="6915" width="9.125" style="4" customWidth="1"/>
    <col min="6916" max="6916" width="5.875" style="4" customWidth="1"/>
    <col min="6917" max="6917" width="7.625" style="4" customWidth="1"/>
    <col min="6918" max="6918" width="13.625" style="4" customWidth="1"/>
    <col min="6919" max="6919" width="9.125" style="4" customWidth="1"/>
    <col min="6920" max="6920" width="5.875" style="4" customWidth="1"/>
    <col min="6921" max="6921" width="9.625" style="4" customWidth="1"/>
    <col min="6922" max="6922" width="11.625" style="4" customWidth="1"/>
    <col min="6923" max="6923" width="21.625" style="4" customWidth="1"/>
    <col min="6924" max="6924" width="15.75" style="4" customWidth="1"/>
    <col min="6925" max="7168" width="9" style="4"/>
    <col min="7169" max="7169" width="23.125" style="4" customWidth="1"/>
    <col min="7170" max="7170" width="15.625" style="4" customWidth="1"/>
    <col min="7171" max="7171" width="9.125" style="4" customWidth="1"/>
    <col min="7172" max="7172" width="5.875" style="4" customWidth="1"/>
    <col min="7173" max="7173" width="7.625" style="4" customWidth="1"/>
    <col min="7174" max="7174" width="13.625" style="4" customWidth="1"/>
    <col min="7175" max="7175" width="9.125" style="4" customWidth="1"/>
    <col min="7176" max="7176" width="5.875" style="4" customWidth="1"/>
    <col min="7177" max="7177" width="9.625" style="4" customWidth="1"/>
    <col min="7178" max="7178" width="11.625" style="4" customWidth="1"/>
    <col min="7179" max="7179" width="21.625" style="4" customWidth="1"/>
    <col min="7180" max="7180" width="15.75" style="4" customWidth="1"/>
    <col min="7181" max="7424" width="9" style="4"/>
    <col min="7425" max="7425" width="23.125" style="4" customWidth="1"/>
    <col min="7426" max="7426" width="15.625" style="4" customWidth="1"/>
    <col min="7427" max="7427" width="9.125" style="4" customWidth="1"/>
    <col min="7428" max="7428" width="5.875" style="4" customWidth="1"/>
    <col min="7429" max="7429" width="7.625" style="4" customWidth="1"/>
    <col min="7430" max="7430" width="13.625" style="4" customWidth="1"/>
    <col min="7431" max="7431" width="9.125" style="4" customWidth="1"/>
    <col min="7432" max="7432" width="5.875" style="4" customWidth="1"/>
    <col min="7433" max="7433" width="9.625" style="4" customWidth="1"/>
    <col min="7434" max="7434" width="11.625" style="4" customWidth="1"/>
    <col min="7435" max="7435" width="21.625" style="4" customWidth="1"/>
    <col min="7436" max="7436" width="15.75" style="4" customWidth="1"/>
    <col min="7437" max="7680" width="9" style="4"/>
    <col min="7681" max="7681" width="23.125" style="4" customWidth="1"/>
    <col min="7682" max="7682" width="15.625" style="4" customWidth="1"/>
    <col min="7683" max="7683" width="9.125" style="4" customWidth="1"/>
    <col min="7684" max="7684" width="5.875" style="4" customWidth="1"/>
    <col min="7685" max="7685" width="7.625" style="4" customWidth="1"/>
    <col min="7686" max="7686" width="13.625" style="4" customWidth="1"/>
    <col min="7687" max="7687" width="9.125" style="4" customWidth="1"/>
    <col min="7688" max="7688" width="5.875" style="4" customWidth="1"/>
    <col min="7689" max="7689" width="9.625" style="4" customWidth="1"/>
    <col min="7690" max="7690" width="11.625" style="4" customWidth="1"/>
    <col min="7691" max="7691" width="21.625" style="4" customWidth="1"/>
    <col min="7692" max="7692" width="15.75" style="4" customWidth="1"/>
    <col min="7693" max="7936" width="9" style="4"/>
    <col min="7937" max="7937" width="23.125" style="4" customWidth="1"/>
    <col min="7938" max="7938" width="15.625" style="4" customWidth="1"/>
    <col min="7939" max="7939" width="9.125" style="4" customWidth="1"/>
    <col min="7940" max="7940" width="5.875" style="4" customWidth="1"/>
    <col min="7941" max="7941" width="7.625" style="4" customWidth="1"/>
    <col min="7942" max="7942" width="13.625" style="4" customWidth="1"/>
    <col min="7943" max="7943" width="9.125" style="4" customWidth="1"/>
    <col min="7944" max="7944" width="5.875" style="4" customWidth="1"/>
    <col min="7945" max="7945" width="9.625" style="4" customWidth="1"/>
    <col min="7946" max="7946" width="11.625" style="4" customWidth="1"/>
    <col min="7947" max="7947" width="21.625" style="4" customWidth="1"/>
    <col min="7948" max="7948" width="15.75" style="4" customWidth="1"/>
    <col min="7949" max="8192" width="9" style="4"/>
    <col min="8193" max="8193" width="23.125" style="4" customWidth="1"/>
    <col min="8194" max="8194" width="15.625" style="4" customWidth="1"/>
    <col min="8195" max="8195" width="9.125" style="4" customWidth="1"/>
    <col min="8196" max="8196" width="5.875" style="4" customWidth="1"/>
    <col min="8197" max="8197" width="7.625" style="4" customWidth="1"/>
    <col min="8198" max="8198" width="13.625" style="4" customWidth="1"/>
    <col min="8199" max="8199" width="9.125" style="4" customWidth="1"/>
    <col min="8200" max="8200" width="5.875" style="4" customWidth="1"/>
    <col min="8201" max="8201" width="9.625" style="4" customWidth="1"/>
    <col min="8202" max="8202" width="11.625" style="4" customWidth="1"/>
    <col min="8203" max="8203" width="21.625" style="4" customWidth="1"/>
    <col min="8204" max="8204" width="15.75" style="4" customWidth="1"/>
    <col min="8205" max="8448" width="9" style="4"/>
    <col min="8449" max="8449" width="23.125" style="4" customWidth="1"/>
    <col min="8450" max="8450" width="15.625" style="4" customWidth="1"/>
    <col min="8451" max="8451" width="9.125" style="4" customWidth="1"/>
    <col min="8452" max="8452" width="5.875" style="4" customWidth="1"/>
    <col min="8453" max="8453" width="7.625" style="4" customWidth="1"/>
    <col min="8454" max="8454" width="13.625" style="4" customWidth="1"/>
    <col min="8455" max="8455" width="9.125" style="4" customWidth="1"/>
    <col min="8456" max="8456" width="5.875" style="4" customWidth="1"/>
    <col min="8457" max="8457" width="9.625" style="4" customWidth="1"/>
    <col min="8458" max="8458" width="11.625" style="4" customWidth="1"/>
    <col min="8459" max="8459" width="21.625" style="4" customWidth="1"/>
    <col min="8460" max="8460" width="15.75" style="4" customWidth="1"/>
    <col min="8461" max="8704" width="9" style="4"/>
    <col min="8705" max="8705" width="23.125" style="4" customWidth="1"/>
    <col min="8706" max="8706" width="15.625" style="4" customWidth="1"/>
    <col min="8707" max="8707" width="9.125" style="4" customWidth="1"/>
    <col min="8708" max="8708" width="5.875" style="4" customWidth="1"/>
    <col min="8709" max="8709" width="7.625" style="4" customWidth="1"/>
    <col min="8710" max="8710" width="13.625" style="4" customWidth="1"/>
    <col min="8711" max="8711" width="9.125" style="4" customWidth="1"/>
    <col min="8712" max="8712" width="5.875" style="4" customWidth="1"/>
    <col min="8713" max="8713" width="9.625" style="4" customWidth="1"/>
    <col min="8714" max="8714" width="11.625" style="4" customWidth="1"/>
    <col min="8715" max="8715" width="21.625" style="4" customWidth="1"/>
    <col min="8716" max="8716" width="15.75" style="4" customWidth="1"/>
    <col min="8717" max="8960" width="9" style="4"/>
    <col min="8961" max="8961" width="23.125" style="4" customWidth="1"/>
    <col min="8962" max="8962" width="15.625" style="4" customWidth="1"/>
    <col min="8963" max="8963" width="9.125" style="4" customWidth="1"/>
    <col min="8964" max="8964" width="5.875" style="4" customWidth="1"/>
    <col min="8965" max="8965" width="7.625" style="4" customWidth="1"/>
    <col min="8966" max="8966" width="13.625" style="4" customWidth="1"/>
    <col min="8967" max="8967" width="9.125" style="4" customWidth="1"/>
    <col min="8968" max="8968" width="5.875" style="4" customWidth="1"/>
    <col min="8969" max="8969" width="9.625" style="4" customWidth="1"/>
    <col min="8970" max="8970" width="11.625" style="4" customWidth="1"/>
    <col min="8971" max="8971" width="21.625" style="4" customWidth="1"/>
    <col min="8972" max="8972" width="15.75" style="4" customWidth="1"/>
    <col min="8973" max="9216" width="9" style="4"/>
    <col min="9217" max="9217" width="23.125" style="4" customWidth="1"/>
    <col min="9218" max="9218" width="15.625" style="4" customWidth="1"/>
    <col min="9219" max="9219" width="9.125" style="4" customWidth="1"/>
    <col min="9220" max="9220" width="5.875" style="4" customWidth="1"/>
    <col min="9221" max="9221" width="7.625" style="4" customWidth="1"/>
    <col min="9222" max="9222" width="13.625" style="4" customWidth="1"/>
    <col min="9223" max="9223" width="9.125" style="4" customWidth="1"/>
    <col min="9224" max="9224" width="5.875" style="4" customWidth="1"/>
    <col min="9225" max="9225" width="9.625" style="4" customWidth="1"/>
    <col min="9226" max="9226" width="11.625" style="4" customWidth="1"/>
    <col min="9227" max="9227" width="21.625" style="4" customWidth="1"/>
    <col min="9228" max="9228" width="15.75" style="4" customWidth="1"/>
    <col min="9229" max="9472" width="9" style="4"/>
    <col min="9473" max="9473" width="23.125" style="4" customWidth="1"/>
    <col min="9474" max="9474" width="15.625" style="4" customWidth="1"/>
    <col min="9475" max="9475" width="9.125" style="4" customWidth="1"/>
    <col min="9476" max="9476" width="5.875" style="4" customWidth="1"/>
    <col min="9477" max="9477" width="7.625" style="4" customWidth="1"/>
    <col min="9478" max="9478" width="13.625" style="4" customWidth="1"/>
    <col min="9479" max="9479" width="9.125" style="4" customWidth="1"/>
    <col min="9480" max="9480" width="5.875" style="4" customWidth="1"/>
    <col min="9481" max="9481" width="9.625" style="4" customWidth="1"/>
    <col min="9482" max="9482" width="11.625" style="4" customWidth="1"/>
    <col min="9483" max="9483" width="21.625" style="4" customWidth="1"/>
    <col min="9484" max="9484" width="15.75" style="4" customWidth="1"/>
    <col min="9485" max="9728" width="9" style="4"/>
    <col min="9729" max="9729" width="23.125" style="4" customWidth="1"/>
    <col min="9730" max="9730" width="15.625" style="4" customWidth="1"/>
    <col min="9731" max="9731" width="9.125" style="4" customWidth="1"/>
    <col min="9732" max="9732" width="5.875" style="4" customWidth="1"/>
    <col min="9733" max="9733" width="7.625" style="4" customWidth="1"/>
    <col min="9734" max="9734" width="13.625" style="4" customWidth="1"/>
    <col min="9735" max="9735" width="9.125" style="4" customWidth="1"/>
    <col min="9736" max="9736" width="5.875" style="4" customWidth="1"/>
    <col min="9737" max="9737" width="9.625" style="4" customWidth="1"/>
    <col min="9738" max="9738" width="11.625" style="4" customWidth="1"/>
    <col min="9739" max="9739" width="21.625" style="4" customWidth="1"/>
    <col min="9740" max="9740" width="15.75" style="4" customWidth="1"/>
    <col min="9741" max="9984" width="9" style="4"/>
    <col min="9985" max="9985" width="23.125" style="4" customWidth="1"/>
    <col min="9986" max="9986" width="15.625" style="4" customWidth="1"/>
    <col min="9987" max="9987" width="9.125" style="4" customWidth="1"/>
    <col min="9988" max="9988" width="5.875" style="4" customWidth="1"/>
    <col min="9989" max="9989" width="7.625" style="4" customWidth="1"/>
    <col min="9990" max="9990" width="13.625" style="4" customWidth="1"/>
    <col min="9991" max="9991" width="9.125" style="4" customWidth="1"/>
    <col min="9992" max="9992" width="5.875" style="4" customWidth="1"/>
    <col min="9993" max="9993" width="9.625" style="4" customWidth="1"/>
    <col min="9994" max="9994" width="11.625" style="4" customWidth="1"/>
    <col min="9995" max="9995" width="21.625" style="4" customWidth="1"/>
    <col min="9996" max="9996" width="15.75" style="4" customWidth="1"/>
    <col min="9997" max="10240" width="9" style="4"/>
    <col min="10241" max="10241" width="23.125" style="4" customWidth="1"/>
    <col min="10242" max="10242" width="15.625" style="4" customWidth="1"/>
    <col min="10243" max="10243" width="9.125" style="4" customWidth="1"/>
    <col min="10244" max="10244" width="5.875" style="4" customWidth="1"/>
    <col min="10245" max="10245" width="7.625" style="4" customWidth="1"/>
    <col min="10246" max="10246" width="13.625" style="4" customWidth="1"/>
    <col min="10247" max="10247" width="9.125" style="4" customWidth="1"/>
    <col min="10248" max="10248" width="5.875" style="4" customWidth="1"/>
    <col min="10249" max="10249" width="9.625" style="4" customWidth="1"/>
    <col min="10250" max="10250" width="11.625" style="4" customWidth="1"/>
    <col min="10251" max="10251" width="21.625" style="4" customWidth="1"/>
    <col min="10252" max="10252" width="15.75" style="4" customWidth="1"/>
    <col min="10253" max="10496" width="9" style="4"/>
    <col min="10497" max="10497" width="23.125" style="4" customWidth="1"/>
    <col min="10498" max="10498" width="15.625" style="4" customWidth="1"/>
    <col min="10499" max="10499" width="9.125" style="4" customWidth="1"/>
    <col min="10500" max="10500" width="5.875" style="4" customWidth="1"/>
    <col min="10501" max="10501" width="7.625" style="4" customWidth="1"/>
    <col min="10502" max="10502" width="13.625" style="4" customWidth="1"/>
    <col min="10503" max="10503" width="9.125" style="4" customWidth="1"/>
    <col min="10504" max="10504" width="5.875" style="4" customWidth="1"/>
    <col min="10505" max="10505" width="9.625" style="4" customWidth="1"/>
    <col min="10506" max="10506" width="11.625" style="4" customWidth="1"/>
    <col min="10507" max="10507" width="21.625" style="4" customWidth="1"/>
    <col min="10508" max="10508" width="15.75" style="4" customWidth="1"/>
    <col min="10509" max="10752" width="9" style="4"/>
    <col min="10753" max="10753" width="23.125" style="4" customWidth="1"/>
    <col min="10754" max="10754" width="15.625" style="4" customWidth="1"/>
    <col min="10755" max="10755" width="9.125" style="4" customWidth="1"/>
    <col min="10756" max="10756" width="5.875" style="4" customWidth="1"/>
    <col min="10757" max="10757" width="7.625" style="4" customWidth="1"/>
    <col min="10758" max="10758" width="13.625" style="4" customWidth="1"/>
    <col min="10759" max="10759" width="9.125" style="4" customWidth="1"/>
    <col min="10760" max="10760" width="5.875" style="4" customWidth="1"/>
    <col min="10761" max="10761" width="9.625" style="4" customWidth="1"/>
    <col min="10762" max="10762" width="11.625" style="4" customWidth="1"/>
    <col min="10763" max="10763" width="21.625" style="4" customWidth="1"/>
    <col min="10764" max="10764" width="15.75" style="4" customWidth="1"/>
    <col min="10765" max="11008" width="9" style="4"/>
    <col min="11009" max="11009" width="23.125" style="4" customWidth="1"/>
    <col min="11010" max="11010" width="15.625" style="4" customWidth="1"/>
    <col min="11011" max="11011" width="9.125" style="4" customWidth="1"/>
    <col min="11012" max="11012" width="5.875" style="4" customWidth="1"/>
    <col min="11013" max="11013" width="7.625" style="4" customWidth="1"/>
    <col min="11014" max="11014" width="13.625" style="4" customWidth="1"/>
    <col min="11015" max="11015" width="9.125" style="4" customWidth="1"/>
    <col min="11016" max="11016" width="5.875" style="4" customWidth="1"/>
    <col min="11017" max="11017" width="9.625" style="4" customWidth="1"/>
    <col min="11018" max="11018" width="11.625" style="4" customWidth="1"/>
    <col min="11019" max="11019" width="21.625" style="4" customWidth="1"/>
    <col min="11020" max="11020" width="15.75" style="4" customWidth="1"/>
    <col min="11021" max="11264" width="9" style="4"/>
    <col min="11265" max="11265" width="23.125" style="4" customWidth="1"/>
    <col min="11266" max="11266" width="15.625" style="4" customWidth="1"/>
    <col min="11267" max="11267" width="9.125" style="4" customWidth="1"/>
    <col min="11268" max="11268" width="5.875" style="4" customWidth="1"/>
    <col min="11269" max="11269" width="7.625" style="4" customWidth="1"/>
    <col min="11270" max="11270" width="13.625" style="4" customWidth="1"/>
    <col min="11271" max="11271" width="9.125" style="4" customWidth="1"/>
    <col min="11272" max="11272" width="5.875" style="4" customWidth="1"/>
    <col min="11273" max="11273" width="9.625" style="4" customWidth="1"/>
    <col min="11274" max="11274" width="11.625" style="4" customWidth="1"/>
    <col min="11275" max="11275" width="21.625" style="4" customWidth="1"/>
    <col min="11276" max="11276" width="15.75" style="4" customWidth="1"/>
    <col min="11277" max="11520" width="9" style="4"/>
    <col min="11521" max="11521" width="23.125" style="4" customWidth="1"/>
    <col min="11522" max="11522" width="15.625" style="4" customWidth="1"/>
    <col min="11523" max="11523" width="9.125" style="4" customWidth="1"/>
    <col min="11524" max="11524" width="5.875" style="4" customWidth="1"/>
    <col min="11525" max="11525" width="7.625" style="4" customWidth="1"/>
    <col min="11526" max="11526" width="13.625" style="4" customWidth="1"/>
    <col min="11527" max="11527" width="9.125" style="4" customWidth="1"/>
    <col min="11528" max="11528" width="5.875" style="4" customWidth="1"/>
    <col min="11529" max="11529" width="9.625" style="4" customWidth="1"/>
    <col min="11530" max="11530" width="11.625" style="4" customWidth="1"/>
    <col min="11531" max="11531" width="21.625" style="4" customWidth="1"/>
    <col min="11532" max="11532" width="15.75" style="4" customWidth="1"/>
    <col min="11533" max="11776" width="9" style="4"/>
    <col min="11777" max="11777" width="23.125" style="4" customWidth="1"/>
    <col min="11778" max="11778" width="15.625" style="4" customWidth="1"/>
    <col min="11779" max="11779" width="9.125" style="4" customWidth="1"/>
    <col min="11780" max="11780" width="5.875" style="4" customWidth="1"/>
    <col min="11781" max="11781" width="7.625" style="4" customWidth="1"/>
    <col min="11782" max="11782" width="13.625" style="4" customWidth="1"/>
    <col min="11783" max="11783" width="9.125" style="4" customWidth="1"/>
    <col min="11784" max="11784" width="5.875" style="4" customWidth="1"/>
    <col min="11785" max="11785" width="9.625" style="4" customWidth="1"/>
    <col min="11786" max="11786" width="11.625" style="4" customWidth="1"/>
    <col min="11787" max="11787" width="21.625" style="4" customWidth="1"/>
    <col min="11788" max="11788" width="15.75" style="4" customWidth="1"/>
    <col min="11789" max="12032" width="9" style="4"/>
    <col min="12033" max="12033" width="23.125" style="4" customWidth="1"/>
    <col min="12034" max="12034" width="15.625" style="4" customWidth="1"/>
    <col min="12035" max="12035" width="9.125" style="4" customWidth="1"/>
    <col min="12036" max="12036" width="5.875" style="4" customWidth="1"/>
    <col min="12037" max="12037" width="7.625" style="4" customWidth="1"/>
    <col min="12038" max="12038" width="13.625" style="4" customWidth="1"/>
    <col min="12039" max="12039" width="9.125" style="4" customWidth="1"/>
    <col min="12040" max="12040" width="5.875" style="4" customWidth="1"/>
    <col min="12041" max="12041" width="9.625" style="4" customWidth="1"/>
    <col min="12042" max="12042" width="11.625" style="4" customWidth="1"/>
    <col min="12043" max="12043" width="21.625" style="4" customWidth="1"/>
    <col min="12044" max="12044" width="15.75" style="4" customWidth="1"/>
    <col min="12045" max="12288" width="9" style="4"/>
    <col min="12289" max="12289" width="23.125" style="4" customWidth="1"/>
    <col min="12290" max="12290" width="15.625" style="4" customWidth="1"/>
    <col min="12291" max="12291" width="9.125" style="4" customWidth="1"/>
    <col min="12292" max="12292" width="5.875" style="4" customWidth="1"/>
    <col min="12293" max="12293" width="7.625" style="4" customWidth="1"/>
    <col min="12294" max="12294" width="13.625" style="4" customWidth="1"/>
    <col min="12295" max="12295" width="9.125" style="4" customWidth="1"/>
    <col min="12296" max="12296" width="5.875" style="4" customWidth="1"/>
    <col min="12297" max="12297" width="9.625" style="4" customWidth="1"/>
    <col min="12298" max="12298" width="11.625" style="4" customWidth="1"/>
    <col min="12299" max="12299" width="21.625" style="4" customWidth="1"/>
    <col min="12300" max="12300" width="15.75" style="4" customWidth="1"/>
    <col min="12301" max="12544" width="9" style="4"/>
    <col min="12545" max="12545" width="23.125" style="4" customWidth="1"/>
    <col min="12546" max="12546" width="15.625" style="4" customWidth="1"/>
    <col min="12547" max="12547" width="9.125" style="4" customWidth="1"/>
    <col min="12548" max="12548" width="5.875" style="4" customWidth="1"/>
    <col min="12549" max="12549" width="7.625" style="4" customWidth="1"/>
    <col min="12550" max="12550" width="13.625" style="4" customWidth="1"/>
    <col min="12551" max="12551" width="9.125" style="4" customWidth="1"/>
    <col min="12552" max="12552" width="5.875" style="4" customWidth="1"/>
    <col min="12553" max="12553" width="9.625" style="4" customWidth="1"/>
    <col min="12554" max="12554" width="11.625" style="4" customWidth="1"/>
    <col min="12555" max="12555" width="21.625" style="4" customWidth="1"/>
    <col min="12556" max="12556" width="15.75" style="4" customWidth="1"/>
    <col min="12557" max="12800" width="9" style="4"/>
    <col min="12801" max="12801" width="23.125" style="4" customWidth="1"/>
    <col min="12802" max="12802" width="15.625" style="4" customWidth="1"/>
    <col min="12803" max="12803" width="9.125" style="4" customWidth="1"/>
    <col min="12804" max="12804" width="5.875" style="4" customWidth="1"/>
    <col min="12805" max="12805" width="7.625" style="4" customWidth="1"/>
    <col min="12806" max="12806" width="13.625" style="4" customWidth="1"/>
    <col min="12807" max="12807" width="9.125" style="4" customWidth="1"/>
    <col min="12808" max="12808" width="5.875" style="4" customWidth="1"/>
    <col min="12809" max="12809" width="9.625" style="4" customWidth="1"/>
    <col min="12810" max="12810" width="11.625" style="4" customWidth="1"/>
    <col min="12811" max="12811" width="21.625" style="4" customWidth="1"/>
    <col min="12812" max="12812" width="15.75" style="4" customWidth="1"/>
    <col min="12813" max="13056" width="9" style="4"/>
    <col min="13057" max="13057" width="23.125" style="4" customWidth="1"/>
    <col min="13058" max="13058" width="15.625" style="4" customWidth="1"/>
    <col min="13059" max="13059" width="9.125" style="4" customWidth="1"/>
    <col min="13060" max="13060" width="5.875" style="4" customWidth="1"/>
    <col min="13061" max="13061" width="7.625" style="4" customWidth="1"/>
    <col min="13062" max="13062" width="13.625" style="4" customWidth="1"/>
    <col min="13063" max="13063" width="9.125" style="4" customWidth="1"/>
    <col min="13064" max="13064" width="5.875" style="4" customWidth="1"/>
    <col min="13065" max="13065" width="9.625" style="4" customWidth="1"/>
    <col min="13066" max="13066" width="11.625" style="4" customWidth="1"/>
    <col min="13067" max="13067" width="21.625" style="4" customWidth="1"/>
    <col min="13068" max="13068" width="15.75" style="4" customWidth="1"/>
    <col min="13069" max="13312" width="9" style="4"/>
    <col min="13313" max="13313" width="23.125" style="4" customWidth="1"/>
    <col min="13314" max="13314" width="15.625" style="4" customWidth="1"/>
    <col min="13315" max="13315" width="9.125" style="4" customWidth="1"/>
    <col min="13316" max="13316" width="5.875" style="4" customWidth="1"/>
    <col min="13317" max="13317" width="7.625" style="4" customWidth="1"/>
    <col min="13318" max="13318" width="13.625" style="4" customWidth="1"/>
    <col min="13319" max="13319" width="9.125" style="4" customWidth="1"/>
    <col min="13320" max="13320" width="5.875" style="4" customWidth="1"/>
    <col min="13321" max="13321" width="9.625" style="4" customWidth="1"/>
    <col min="13322" max="13322" width="11.625" style="4" customWidth="1"/>
    <col min="13323" max="13323" width="21.625" style="4" customWidth="1"/>
    <col min="13324" max="13324" width="15.75" style="4" customWidth="1"/>
    <col min="13325" max="13568" width="9" style="4"/>
    <col min="13569" max="13569" width="23.125" style="4" customWidth="1"/>
    <col min="13570" max="13570" width="15.625" style="4" customWidth="1"/>
    <col min="13571" max="13571" width="9.125" style="4" customWidth="1"/>
    <col min="13572" max="13572" width="5.875" style="4" customWidth="1"/>
    <col min="13573" max="13573" width="7.625" style="4" customWidth="1"/>
    <col min="13574" max="13574" width="13.625" style="4" customWidth="1"/>
    <col min="13575" max="13575" width="9.125" style="4" customWidth="1"/>
    <col min="13576" max="13576" width="5.875" style="4" customWidth="1"/>
    <col min="13577" max="13577" width="9.625" style="4" customWidth="1"/>
    <col min="13578" max="13578" width="11.625" style="4" customWidth="1"/>
    <col min="13579" max="13579" width="21.625" style="4" customWidth="1"/>
    <col min="13580" max="13580" width="15.75" style="4" customWidth="1"/>
    <col min="13581" max="13824" width="9" style="4"/>
    <col min="13825" max="13825" width="23.125" style="4" customWidth="1"/>
    <col min="13826" max="13826" width="15.625" style="4" customWidth="1"/>
    <col min="13827" max="13827" width="9.125" style="4" customWidth="1"/>
    <col min="13828" max="13828" width="5.875" style="4" customWidth="1"/>
    <col min="13829" max="13829" width="7.625" style="4" customWidth="1"/>
    <col min="13830" max="13830" width="13.625" style="4" customWidth="1"/>
    <col min="13831" max="13831" width="9.125" style="4" customWidth="1"/>
    <col min="13832" max="13832" width="5.875" style="4" customWidth="1"/>
    <col min="13833" max="13833" width="9.625" style="4" customWidth="1"/>
    <col min="13834" max="13834" width="11.625" style="4" customWidth="1"/>
    <col min="13835" max="13835" width="21.625" style="4" customWidth="1"/>
    <col min="13836" max="13836" width="15.75" style="4" customWidth="1"/>
    <col min="13837" max="14080" width="9" style="4"/>
    <col min="14081" max="14081" width="23.125" style="4" customWidth="1"/>
    <col min="14082" max="14082" width="15.625" style="4" customWidth="1"/>
    <col min="14083" max="14083" width="9.125" style="4" customWidth="1"/>
    <col min="14084" max="14084" width="5.875" style="4" customWidth="1"/>
    <col min="14085" max="14085" width="7.625" style="4" customWidth="1"/>
    <col min="14086" max="14086" width="13.625" style="4" customWidth="1"/>
    <col min="14087" max="14087" width="9.125" style="4" customWidth="1"/>
    <col min="14088" max="14088" width="5.875" style="4" customWidth="1"/>
    <col min="14089" max="14089" width="9.625" style="4" customWidth="1"/>
    <col min="14090" max="14090" width="11.625" style="4" customWidth="1"/>
    <col min="14091" max="14091" width="21.625" style="4" customWidth="1"/>
    <col min="14092" max="14092" width="15.75" style="4" customWidth="1"/>
    <col min="14093" max="14336" width="9" style="4"/>
    <col min="14337" max="14337" width="23.125" style="4" customWidth="1"/>
    <col min="14338" max="14338" width="15.625" style="4" customWidth="1"/>
    <col min="14339" max="14339" width="9.125" style="4" customWidth="1"/>
    <col min="14340" max="14340" width="5.875" style="4" customWidth="1"/>
    <col min="14341" max="14341" width="7.625" style="4" customWidth="1"/>
    <col min="14342" max="14342" width="13.625" style="4" customWidth="1"/>
    <col min="14343" max="14343" width="9.125" style="4" customWidth="1"/>
    <col min="14344" max="14344" width="5.875" style="4" customWidth="1"/>
    <col min="14345" max="14345" width="9.625" style="4" customWidth="1"/>
    <col min="14346" max="14346" width="11.625" style="4" customWidth="1"/>
    <col min="14347" max="14347" width="21.625" style="4" customWidth="1"/>
    <col min="14348" max="14348" width="15.75" style="4" customWidth="1"/>
    <col min="14349" max="14592" width="9" style="4"/>
    <col min="14593" max="14593" width="23.125" style="4" customWidth="1"/>
    <col min="14594" max="14594" width="15.625" style="4" customWidth="1"/>
    <col min="14595" max="14595" width="9.125" style="4" customWidth="1"/>
    <col min="14596" max="14596" width="5.875" style="4" customWidth="1"/>
    <col min="14597" max="14597" width="7.625" style="4" customWidth="1"/>
    <col min="14598" max="14598" width="13.625" style="4" customWidth="1"/>
    <col min="14599" max="14599" width="9.125" style="4" customWidth="1"/>
    <col min="14600" max="14600" width="5.875" style="4" customWidth="1"/>
    <col min="14601" max="14601" width="9.625" style="4" customWidth="1"/>
    <col min="14602" max="14602" width="11.625" style="4" customWidth="1"/>
    <col min="14603" max="14603" width="21.625" style="4" customWidth="1"/>
    <col min="14604" max="14604" width="15.75" style="4" customWidth="1"/>
    <col min="14605" max="14848" width="9" style="4"/>
    <col min="14849" max="14849" width="23.125" style="4" customWidth="1"/>
    <col min="14850" max="14850" width="15.625" style="4" customWidth="1"/>
    <col min="14851" max="14851" width="9.125" style="4" customWidth="1"/>
    <col min="14852" max="14852" width="5.875" style="4" customWidth="1"/>
    <col min="14853" max="14853" width="7.625" style="4" customWidth="1"/>
    <col min="14854" max="14854" width="13.625" style="4" customWidth="1"/>
    <col min="14855" max="14855" width="9.125" style="4" customWidth="1"/>
    <col min="14856" max="14856" width="5.875" style="4" customWidth="1"/>
    <col min="14857" max="14857" width="9.625" style="4" customWidth="1"/>
    <col min="14858" max="14858" width="11.625" style="4" customWidth="1"/>
    <col min="14859" max="14859" width="21.625" style="4" customWidth="1"/>
    <col min="14860" max="14860" width="15.75" style="4" customWidth="1"/>
    <col min="14861" max="15104" width="9" style="4"/>
    <col min="15105" max="15105" width="23.125" style="4" customWidth="1"/>
    <col min="15106" max="15106" width="15.625" style="4" customWidth="1"/>
    <col min="15107" max="15107" width="9.125" style="4" customWidth="1"/>
    <col min="15108" max="15108" width="5.875" style="4" customWidth="1"/>
    <col min="15109" max="15109" width="7.625" style="4" customWidth="1"/>
    <col min="15110" max="15110" width="13.625" style="4" customWidth="1"/>
    <col min="15111" max="15111" width="9.125" style="4" customWidth="1"/>
    <col min="15112" max="15112" width="5.875" style="4" customWidth="1"/>
    <col min="15113" max="15113" width="9.625" style="4" customWidth="1"/>
    <col min="15114" max="15114" width="11.625" style="4" customWidth="1"/>
    <col min="15115" max="15115" width="21.625" style="4" customWidth="1"/>
    <col min="15116" max="15116" width="15.75" style="4" customWidth="1"/>
    <col min="15117" max="15360" width="9" style="4"/>
    <col min="15361" max="15361" width="23.125" style="4" customWidth="1"/>
    <col min="15362" max="15362" width="15.625" style="4" customWidth="1"/>
    <col min="15363" max="15363" width="9.125" style="4" customWidth="1"/>
    <col min="15364" max="15364" width="5.875" style="4" customWidth="1"/>
    <col min="15365" max="15365" width="7.625" style="4" customWidth="1"/>
    <col min="15366" max="15366" width="13.625" style="4" customWidth="1"/>
    <col min="15367" max="15367" width="9.125" style="4" customWidth="1"/>
    <col min="15368" max="15368" width="5.875" style="4" customWidth="1"/>
    <col min="15369" max="15369" width="9.625" style="4" customWidth="1"/>
    <col min="15370" max="15370" width="11.625" style="4" customWidth="1"/>
    <col min="15371" max="15371" width="21.625" style="4" customWidth="1"/>
    <col min="15372" max="15372" width="15.75" style="4" customWidth="1"/>
    <col min="15373" max="15616" width="9" style="4"/>
    <col min="15617" max="15617" width="23.125" style="4" customWidth="1"/>
    <col min="15618" max="15618" width="15.625" style="4" customWidth="1"/>
    <col min="15619" max="15619" width="9.125" style="4" customWidth="1"/>
    <col min="15620" max="15620" width="5.875" style="4" customWidth="1"/>
    <col min="15621" max="15621" width="7.625" style="4" customWidth="1"/>
    <col min="15622" max="15622" width="13.625" style="4" customWidth="1"/>
    <col min="15623" max="15623" width="9.125" style="4" customWidth="1"/>
    <col min="15624" max="15624" width="5.875" style="4" customWidth="1"/>
    <col min="15625" max="15625" width="9.625" style="4" customWidth="1"/>
    <col min="15626" max="15626" width="11.625" style="4" customWidth="1"/>
    <col min="15627" max="15627" width="21.625" style="4" customWidth="1"/>
    <col min="15628" max="15628" width="15.75" style="4" customWidth="1"/>
    <col min="15629" max="15872" width="9" style="4"/>
    <col min="15873" max="15873" width="23.125" style="4" customWidth="1"/>
    <col min="15874" max="15874" width="15.625" style="4" customWidth="1"/>
    <col min="15875" max="15875" width="9.125" style="4" customWidth="1"/>
    <col min="15876" max="15876" width="5.875" style="4" customWidth="1"/>
    <col min="15877" max="15877" width="7.625" style="4" customWidth="1"/>
    <col min="15878" max="15878" width="13.625" style="4" customWidth="1"/>
    <col min="15879" max="15879" width="9.125" style="4" customWidth="1"/>
    <col min="15880" max="15880" width="5.875" style="4" customWidth="1"/>
    <col min="15881" max="15881" width="9.625" style="4" customWidth="1"/>
    <col min="15882" max="15882" width="11.625" style="4" customWidth="1"/>
    <col min="15883" max="15883" width="21.625" style="4" customWidth="1"/>
    <col min="15884" max="15884" width="15.75" style="4" customWidth="1"/>
    <col min="15885" max="16128" width="9" style="4"/>
    <col min="16129" max="16129" width="23.125" style="4" customWidth="1"/>
    <col min="16130" max="16130" width="15.625" style="4" customWidth="1"/>
    <col min="16131" max="16131" width="9.125" style="4" customWidth="1"/>
    <col min="16132" max="16132" width="5.875" style="4" customWidth="1"/>
    <col min="16133" max="16133" width="7.625" style="4" customWidth="1"/>
    <col min="16134" max="16134" width="13.625" style="4" customWidth="1"/>
    <col min="16135" max="16135" width="9.125" style="4" customWidth="1"/>
    <col min="16136" max="16136" width="5.875" style="4" customWidth="1"/>
    <col min="16137" max="16137" width="9.625" style="4" customWidth="1"/>
    <col min="16138" max="16138" width="11.625" style="4" customWidth="1"/>
    <col min="16139" max="16139" width="21.625" style="4" customWidth="1"/>
    <col min="16140" max="16140" width="15.75" style="4" customWidth="1"/>
    <col min="16141" max="16384" width="9" style="4"/>
  </cols>
  <sheetData>
    <row r="1" spans="1:13" ht="25.5" customHeight="1">
      <c r="A1" s="315" t="s">
        <v>35</v>
      </c>
      <c r="B1" s="315"/>
      <c r="C1" s="315"/>
      <c r="D1" s="315"/>
      <c r="E1" s="315"/>
      <c r="F1" s="315"/>
      <c r="G1" s="315"/>
      <c r="H1" s="315"/>
      <c r="I1" s="315"/>
      <c r="J1" s="315"/>
      <c r="K1" s="94">
        <v>26</v>
      </c>
      <c r="L1" s="232"/>
      <c r="M1" s="236"/>
    </row>
    <row r="2" spans="1:13" ht="13.5" customHeight="1">
      <c r="A2" s="333" t="s">
        <v>2</v>
      </c>
      <c r="B2" s="335" t="s">
        <v>33</v>
      </c>
      <c r="C2" s="337" t="s">
        <v>3</v>
      </c>
      <c r="D2" s="338"/>
      <c r="E2" s="339"/>
      <c r="F2" s="162"/>
      <c r="G2" s="340" t="s">
        <v>4</v>
      </c>
      <c r="H2" s="338"/>
      <c r="I2" s="339"/>
      <c r="J2" s="34"/>
      <c r="K2" s="331" t="s">
        <v>36</v>
      </c>
    </row>
    <row r="3" spans="1:13" ht="13.5" customHeight="1">
      <c r="A3" s="334"/>
      <c r="B3" s="336"/>
      <c r="C3" s="36" t="s">
        <v>6</v>
      </c>
      <c r="D3" s="37" t="s">
        <v>1</v>
      </c>
      <c r="E3" s="37" t="s">
        <v>7</v>
      </c>
      <c r="F3" s="163" t="s">
        <v>8</v>
      </c>
      <c r="G3" s="39" t="s">
        <v>6</v>
      </c>
      <c r="H3" s="37" t="s">
        <v>1</v>
      </c>
      <c r="I3" s="37" t="s">
        <v>7</v>
      </c>
      <c r="J3" s="37" t="s">
        <v>8</v>
      </c>
      <c r="K3" s="332"/>
    </row>
    <row r="4" spans="1:13" ht="25.5" customHeight="1">
      <c r="A4" s="95" t="s">
        <v>27</v>
      </c>
      <c r="B4" s="96"/>
      <c r="C4" s="97">
        <v>1</v>
      </c>
      <c r="D4" s="7" t="s">
        <v>0</v>
      </c>
      <c r="E4" s="98"/>
      <c r="F4" s="165"/>
      <c r="G4" s="48"/>
      <c r="H4" s="7"/>
      <c r="I4" s="41"/>
      <c r="J4" s="46"/>
      <c r="K4" s="99"/>
    </row>
    <row r="5" spans="1:13" ht="25.5" customHeight="1">
      <c r="A5" s="100" t="s">
        <v>37</v>
      </c>
      <c r="B5" s="101"/>
      <c r="C5" s="97"/>
      <c r="D5" s="7"/>
      <c r="E5" s="102"/>
      <c r="F5" s="165"/>
      <c r="G5" s="103"/>
      <c r="H5" s="7"/>
      <c r="I5" s="46"/>
      <c r="J5" s="46">
        <f t="shared" ref="J5:J11" si="0">ROUNDDOWN(G5*I5,0)</f>
        <v>0</v>
      </c>
      <c r="K5" s="99" t="s">
        <v>402</v>
      </c>
    </row>
    <row r="6" spans="1:13" ht="25.5" customHeight="1">
      <c r="A6" s="5"/>
      <c r="B6" s="101"/>
      <c r="C6" s="97">
        <v>1</v>
      </c>
      <c r="D6" s="7" t="s">
        <v>0</v>
      </c>
      <c r="E6" s="102"/>
      <c r="F6" s="166"/>
      <c r="G6" s="8"/>
      <c r="H6" s="7"/>
      <c r="I6" s="46"/>
      <c r="J6" s="46">
        <f t="shared" si="0"/>
        <v>0</v>
      </c>
      <c r="K6" s="237"/>
      <c r="L6" s="233">
        <f>ROUNDDOWN(F4*0.035,)</f>
        <v>0</v>
      </c>
    </row>
    <row r="7" spans="1:13" ht="25.5" customHeight="1">
      <c r="A7" s="5"/>
      <c r="B7" s="6"/>
      <c r="C7" s="97"/>
      <c r="D7" s="7"/>
      <c r="E7" s="102"/>
      <c r="F7" s="166"/>
      <c r="G7" s="8"/>
      <c r="H7" s="7"/>
      <c r="I7" s="46"/>
      <c r="J7" s="46">
        <f t="shared" si="0"/>
        <v>0</v>
      </c>
      <c r="K7" s="99"/>
      <c r="L7" s="233">
        <f>ROUNDDOWN(L6,-3)</f>
        <v>0</v>
      </c>
      <c r="M7" s="233">
        <f>L7/2</f>
        <v>0</v>
      </c>
    </row>
    <row r="8" spans="1:13" ht="25.5" customHeight="1">
      <c r="A8" s="104" t="s">
        <v>23</v>
      </c>
      <c r="B8" s="6"/>
      <c r="C8" s="97"/>
      <c r="D8" s="7"/>
      <c r="E8" s="105"/>
      <c r="F8" s="165"/>
      <c r="G8" s="8"/>
      <c r="H8" s="7"/>
      <c r="I8" s="9"/>
      <c r="J8" s="46">
        <f t="shared" si="0"/>
        <v>0</v>
      </c>
      <c r="K8" s="99"/>
    </row>
    <row r="9" spans="1:13" ht="25.5" customHeight="1">
      <c r="A9" s="106" t="s">
        <v>24</v>
      </c>
      <c r="B9" s="101"/>
      <c r="C9" s="97">
        <v>1</v>
      </c>
      <c r="D9" s="7" t="s">
        <v>0</v>
      </c>
      <c r="E9" s="105"/>
      <c r="F9" s="165"/>
      <c r="G9" s="8"/>
      <c r="H9" s="7"/>
      <c r="I9" s="9"/>
      <c r="J9" s="46">
        <f t="shared" si="0"/>
        <v>0</v>
      </c>
      <c r="K9" s="99" t="s">
        <v>402</v>
      </c>
      <c r="L9" s="233">
        <f>ROUNDDOWN(F8*0.0781,)</f>
        <v>0</v>
      </c>
    </row>
    <row r="10" spans="1:13" ht="25.5" customHeight="1">
      <c r="A10" s="5"/>
      <c r="B10" s="21"/>
      <c r="C10" s="97"/>
      <c r="D10" s="7"/>
      <c r="E10" s="105"/>
      <c r="F10" s="166"/>
      <c r="G10" s="8"/>
      <c r="H10" s="7"/>
      <c r="I10" s="9"/>
      <c r="J10" s="46">
        <f t="shared" si="0"/>
        <v>0</v>
      </c>
      <c r="K10" s="237"/>
      <c r="L10" s="233">
        <f>ROUNDDOWN(L9,-3)</f>
        <v>0</v>
      </c>
      <c r="M10" s="233">
        <f>L10/2</f>
        <v>0</v>
      </c>
    </row>
    <row r="11" spans="1:13" ht="25.5" customHeight="1">
      <c r="A11" s="10"/>
      <c r="B11" s="17"/>
      <c r="C11" s="97"/>
      <c r="D11" s="7"/>
      <c r="E11" s="105"/>
      <c r="F11" s="166"/>
      <c r="G11" s="8"/>
      <c r="H11" s="7"/>
      <c r="I11" s="9"/>
      <c r="J11" s="46">
        <f t="shared" si="0"/>
        <v>0</v>
      </c>
      <c r="K11" s="99"/>
    </row>
    <row r="12" spans="1:13" ht="25.5" customHeight="1">
      <c r="A12" s="104" t="s">
        <v>25</v>
      </c>
      <c r="B12" s="6"/>
      <c r="C12" s="97"/>
      <c r="D12" s="7"/>
      <c r="E12" s="105"/>
      <c r="F12" s="165"/>
      <c r="G12" s="8"/>
      <c r="H12" s="7"/>
      <c r="I12" s="9"/>
      <c r="J12" s="46">
        <f>G12*I12</f>
        <v>0</v>
      </c>
      <c r="K12" s="99"/>
    </row>
    <row r="13" spans="1:13" ht="25.5" customHeight="1">
      <c r="A13" s="106" t="s">
        <v>26</v>
      </c>
      <c r="B13" s="101"/>
      <c r="C13" s="97">
        <v>1</v>
      </c>
      <c r="D13" s="7" t="s">
        <v>0</v>
      </c>
      <c r="E13" s="105"/>
      <c r="F13" s="165"/>
      <c r="G13" s="8"/>
      <c r="H13" s="7"/>
      <c r="I13" s="9"/>
      <c r="J13" s="46">
        <f>G13*I13</f>
        <v>0</v>
      </c>
      <c r="K13" s="237"/>
      <c r="L13" s="233">
        <f>ROUNDDOWN(F12*0.125,)</f>
        <v>0</v>
      </c>
    </row>
    <row r="14" spans="1:13" ht="25.5" customHeight="1">
      <c r="A14" s="5"/>
      <c r="B14" s="21"/>
      <c r="C14" s="97"/>
      <c r="D14" s="7"/>
      <c r="E14" s="105"/>
      <c r="F14" s="166"/>
      <c r="G14" s="8"/>
      <c r="H14" s="7"/>
      <c r="I14" s="9"/>
      <c r="J14" s="46">
        <f>G14*I14</f>
        <v>0</v>
      </c>
      <c r="K14" s="99"/>
      <c r="L14" s="233">
        <f>ROUNDDOWN(L13,-3)</f>
        <v>0</v>
      </c>
    </row>
    <row r="15" spans="1:13" ht="25.5" customHeight="1">
      <c r="A15" s="10"/>
      <c r="B15" s="17"/>
      <c r="C15" s="97"/>
      <c r="D15" s="7"/>
      <c r="E15" s="105"/>
      <c r="F15" s="166"/>
      <c r="G15" s="8"/>
      <c r="H15" s="7"/>
      <c r="I15" s="9"/>
      <c r="J15" s="46">
        <f>G15*I15</f>
        <v>0</v>
      </c>
      <c r="K15" s="99"/>
    </row>
    <row r="16" spans="1:13" ht="25.5" customHeight="1">
      <c r="A16" s="107" t="s">
        <v>38</v>
      </c>
      <c r="B16" s="6"/>
      <c r="C16" s="97">
        <v>1</v>
      </c>
      <c r="D16" s="7" t="s">
        <v>0</v>
      </c>
      <c r="E16" s="105"/>
      <c r="F16" s="166"/>
      <c r="G16" s="5"/>
      <c r="H16" s="108"/>
      <c r="I16" s="108"/>
      <c r="J16" s="109"/>
      <c r="K16" s="238"/>
      <c r="L16" s="233">
        <f>M10+L14</f>
        <v>0</v>
      </c>
    </row>
    <row r="17" spans="1:11" ht="25.5" customHeight="1">
      <c r="A17" s="110"/>
      <c r="B17" s="111"/>
      <c r="C17" s="97"/>
      <c r="D17" s="7"/>
      <c r="E17" s="105"/>
      <c r="F17" s="166"/>
      <c r="G17" s="5"/>
      <c r="H17" s="108"/>
      <c r="I17" s="108"/>
      <c r="J17" s="109"/>
      <c r="K17" s="99"/>
    </row>
    <row r="18" spans="1:11" ht="25.5" customHeight="1">
      <c r="A18" s="110"/>
      <c r="B18" s="111"/>
      <c r="C18" s="97"/>
      <c r="D18" s="7"/>
      <c r="E18" s="105"/>
      <c r="F18" s="166"/>
      <c r="G18" s="48"/>
      <c r="H18" s="49"/>
      <c r="I18" s="9"/>
      <c r="J18" s="50"/>
      <c r="K18" s="99"/>
    </row>
    <row r="19" spans="1:11" ht="25.5" customHeight="1">
      <c r="A19" s="110"/>
      <c r="B19" s="111"/>
      <c r="C19" s="97"/>
      <c r="D19" s="7"/>
      <c r="E19" s="105"/>
      <c r="F19" s="166"/>
      <c r="G19" s="48"/>
      <c r="H19" s="49"/>
      <c r="I19" s="9"/>
      <c r="J19" s="50"/>
      <c r="K19" s="99"/>
    </row>
    <row r="20" spans="1:11" ht="25.5" customHeight="1">
      <c r="A20" s="110"/>
      <c r="B20" s="111"/>
      <c r="C20" s="97"/>
      <c r="D20" s="7"/>
      <c r="E20" s="105"/>
      <c r="F20" s="166"/>
      <c r="G20" s="48"/>
      <c r="H20" s="49"/>
      <c r="I20" s="9"/>
      <c r="J20" s="50"/>
      <c r="K20" s="99"/>
    </row>
    <row r="21" spans="1:11" ht="25.5" customHeight="1">
      <c r="A21" s="110"/>
      <c r="B21" s="111"/>
      <c r="C21" s="97"/>
      <c r="D21" s="7"/>
      <c r="E21" s="105"/>
      <c r="F21" s="166"/>
      <c r="G21" s="48"/>
      <c r="H21" s="49"/>
      <c r="I21" s="51"/>
      <c r="J21" s="50"/>
      <c r="K21" s="99"/>
    </row>
    <row r="22" spans="1:11" ht="25.5" customHeight="1">
      <c r="A22" s="110"/>
      <c r="B22" s="111"/>
      <c r="C22" s="97"/>
      <c r="D22" s="7"/>
      <c r="E22" s="105"/>
      <c r="F22" s="166"/>
      <c r="G22" s="48"/>
      <c r="H22" s="49"/>
      <c r="I22" s="52"/>
      <c r="J22" s="50"/>
      <c r="K22" s="99"/>
    </row>
    <row r="23" spans="1:11" ht="25.5" customHeight="1">
      <c r="A23" s="112"/>
      <c r="B23" s="113"/>
      <c r="C23" s="114"/>
      <c r="D23" s="54"/>
      <c r="E23" s="115"/>
      <c r="F23" s="234"/>
      <c r="G23" s="56"/>
      <c r="H23" s="57"/>
      <c r="I23" s="58"/>
      <c r="J23" s="59">
        <f>SUM(J4:J22)</f>
        <v>0</v>
      </c>
      <c r="K23" s="116"/>
    </row>
  </sheetData>
  <sheetProtection objects="1" scenarios="1"/>
  <mergeCells count="6">
    <mergeCell ref="K2:K3"/>
    <mergeCell ref="A1:J1"/>
    <mergeCell ref="A2:A3"/>
    <mergeCell ref="B2:B3"/>
    <mergeCell ref="C2:E2"/>
    <mergeCell ref="G2:I2"/>
  </mergeCells>
  <phoneticPr fontId="2"/>
  <printOptions horizontalCentered="1" verticalCentered="1"/>
  <pageMargins left="0.59055118110236227" right="0.59055118110236227" top="0.70866141732283472" bottom="0.39370078740157483" header="0.6692913385826772" footer="0"/>
  <pageSetup paperSize="9" orientation="landscape" r:id="rId1"/>
  <headerFooter alignWithMargins="0">
    <oddHeader>&amp;R　</oddHeader>
    <oddFooter xml:space="preserve">&amp;L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表紙</vt:lpstr>
      <vt:lpstr>総括表</vt:lpstr>
      <vt:lpstr>直接工事費</vt:lpstr>
      <vt:lpstr>内訳書明細書</vt:lpstr>
      <vt:lpstr>共通費内訳明細書</vt:lpstr>
      <vt:lpstr>共通費内訳明細書!Print_Area</vt:lpstr>
      <vt:lpstr>総括表!Print_Area</vt:lpstr>
      <vt:lpstr>直接工事費!Print_Area</vt:lpstr>
      <vt:lpstr>内訳書明細書!Print_Area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Tanabe</dc:creator>
  <cp:lastModifiedBy>熊木　悟志</cp:lastModifiedBy>
  <cp:lastPrinted>2023-03-29T08:15:17Z</cp:lastPrinted>
  <dcterms:created xsi:type="dcterms:W3CDTF">2007-09-04T07:14:44Z</dcterms:created>
  <dcterms:modified xsi:type="dcterms:W3CDTF">2023-03-29T08:52:52Z</dcterms:modified>
</cp:coreProperties>
</file>